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firstSheet="3" activeTab="3"/>
  </bookViews>
  <sheets>
    <sheet name="1 квартал 2023 26042023" sheetId="1" r:id="rId1"/>
    <sheet name="2 квартал 2023 20072023" sheetId="2" r:id="rId2"/>
    <sheet name="3 квартал 19102023" sheetId="3" r:id="rId3"/>
    <sheet name="2023" sheetId="4" r:id="rId4"/>
  </sheets>
  <definedNames>
    <definedName name="_xlnm.Print_Titles" localSheetId="0">'1 квартал 2023 26042023'!$6:$7</definedName>
    <definedName name="_xlnm.Print_Titles" localSheetId="1">'2 квартал 2023 20072023'!$6:$7</definedName>
    <definedName name="_xlnm.Print_Titles" localSheetId="2">'3 квартал 19102023'!$6:$7</definedName>
  </definedNames>
  <calcPr fullCalcOnLoad="1"/>
</workbook>
</file>

<file path=xl/sharedStrings.xml><?xml version="1.0" encoding="utf-8"?>
<sst xmlns="http://schemas.openxmlformats.org/spreadsheetml/2006/main" count="304" uniqueCount="76">
  <si>
    <t>р.п. Ишеевка</t>
  </si>
  <si>
    <t>п. Красноармейский</t>
  </si>
  <si>
    <t>п. Зеленая Роща</t>
  </si>
  <si>
    <t>с. Б. Ключищи</t>
  </si>
  <si>
    <t>Сенгилеевский район</t>
  </si>
  <si>
    <t>Красногуляевское городское поселение.</t>
  </si>
  <si>
    <t>Силикатненское городское поселение.</t>
  </si>
  <si>
    <t>Тереньгульский район</t>
  </si>
  <si>
    <t>Тереньгульское городское поселение.</t>
  </si>
  <si>
    <t>Ульяновский район</t>
  </si>
  <si>
    <t>Большеключищенское сельское поселение.</t>
  </si>
  <si>
    <t>Зеленорощинское сельское поселение.</t>
  </si>
  <si>
    <t xml:space="preserve">Муниципальный район (городской округ) / Поселение </t>
  </si>
  <si>
    <t>Наименование населенного пункта</t>
  </si>
  <si>
    <t>пос.Красный Гуляй</t>
  </si>
  <si>
    <t xml:space="preserve">пос.Силикатный </t>
  </si>
  <si>
    <t>р.п. Тереньга</t>
  </si>
  <si>
    <t>с. Елшанка</t>
  </si>
  <si>
    <t>Ишеевское городское поселение</t>
  </si>
  <si>
    <t>Майнский район</t>
  </si>
  <si>
    <t>Майнское городское поселение</t>
  </si>
  <si>
    <t>р.п. Майна</t>
  </si>
  <si>
    <t>Кол-во электроэнергии, кВт/ч</t>
  </si>
  <si>
    <t>куб.м.</t>
  </si>
  <si>
    <t>ИТОГО ПО ПРЕДПРИЯТИЮ</t>
  </si>
  <si>
    <t>ЮР. ЛИЦА</t>
  </si>
  <si>
    <t>ИТОГО реализовано, куб.м.</t>
  </si>
  <si>
    <t xml:space="preserve">Водоотведение бюджетных организаций </t>
  </si>
  <si>
    <t>Водоотведение прочих организаций</t>
  </si>
  <si>
    <t xml:space="preserve">Удельная         </t>
  </si>
  <si>
    <t>с. Ивановка</t>
  </si>
  <si>
    <t>Карсунский район</t>
  </si>
  <si>
    <t>Карсунское городское поселение</t>
  </si>
  <si>
    <t>р.п. Карсун</t>
  </si>
  <si>
    <t>п. Чулочно-носочной фабрики</t>
  </si>
  <si>
    <t>Языковское городское поселение</t>
  </si>
  <si>
    <t>р.п. Языково</t>
  </si>
  <si>
    <t>Водотоведение населения</t>
  </si>
  <si>
    <t xml:space="preserve">ЯНВАРЬ </t>
  </si>
  <si>
    <t>ФЕВРАЛЬ</t>
  </si>
  <si>
    <t>МАРТ</t>
  </si>
  <si>
    <t>ИТОГО 1 КВАРТАЛ</t>
  </si>
  <si>
    <t>АПРЕЛЬ</t>
  </si>
  <si>
    <t>МАЙ</t>
  </si>
  <si>
    <t>ИЮНЬ</t>
  </si>
  <si>
    <t>ИТОГО 2 КВАРТАЛ</t>
  </si>
  <si>
    <t>ИЮЛЬ</t>
  </si>
  <si>
    <t>АВГУСТ</t>
  </si>
  <si>
    <t>СЕНТЯБРЬ</t>
  </si>
  <si>
    <t>ИТОГО 3 КВАРТАЛ</t>
  </si>
  <si>
    <t>БАЛАНС ВОДООТВЕДЕНИЯ ЗА 2 КВАРТАЛ 2022г.</t>
  </si>
  <si>
    <t>Барышский район</t>
  </si>
  <si>
    <t>Барышское городское поселение</t>
  </si>
  <si>
    <t>г.Барыш</t>
  </si>
  <si>
    <t>БАЛАНС ВОДООТВЕДЕНИЯ ЗА 1 КВАРТАЛ 2023г.</t>
  </si>
  <si>
    <t>Павловский район</t>
  </si>
  <si>
    <t>Павловское городское поселение</t>
  </si>
  <si>
    <t>р.п.Павловка</t>
  </si>
  <si>
    <t>БАЛАНС ВОДООТВЕДЕНИЯ ЗА 3 КВАРТАЛ 2023г.</t>
  </si>
  <si>
    <t>г.Новоульяновск</t>
  </si>
  <si>
    <t>пос.Северный</t>
  </si>
  <si>
    <t>МО г.Новоульяновск</t>
  </si>
  <si>
    <t>с.Криуши</t>
  </si>
  <si>
    <t>п.Липки</t>
  </si>
  <si>
    <t>п.Меловой</t>
  </si>
  <si>
    <t>Николаевский район</t>
  </si>
  <si>
    <t>Николаевское городское поселение</t>
  </si>
  <si>
    <t>р.п.Николаевка</t>
  </si>
  <si>
    <t>Базарносызганский район</t>
  </si>
  <si>
    <t>р.п.Базарный Сызган</t>
  </si>
  <si>
    <t>Кузоватовский район</t>
  </si>
  <si>
    <t>р.п.Кузоватово</t>
  </si>
  <si>
    <t>Базарносызганское городское поселение</t>
  </si>
  <si>
    <t>Кузоватовское городское поселение</t>
  </si>
  <si>
    <t>БАЛАНС ВОДООТВЕДЕНИЯ ЗА  2023г.</t>
  </si>
  <si>
    <t>ИТОГО 2023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</si>
</sst>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0.0000"/>
    <numFmt numFmtId="178" formatCode="0.0000%"/>
    <numFmt numFmtId="179" formatCode="#,##0.000"/>
    <numFmt numFmtId="180" formatCode="0.000"/>
    <numFmt numFmtId="181" formatCode="0.00000"/>
    <numFmt numFmtId="182" formatCode="[$-FC19]d\ mmmm\ yyyy\ &quot;г.&quot;"/>
    <numFmt numFmtId="183" formatCode="0.0"/>
    <numFmt numFmtId="184" formatCode="#,##0.0"/>
    <numFmt numFmtId="185" formatCode="#,##0.00000"/>
    <numFmt numFmtId="186" formatCode="#,##0.000000"/>
  </numFmts>
  <fonts count="4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2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176" fontId="3" fillId="33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center" vertical="center"/>
    </xf>
    <xf numFmtId="179" fontId="42" fillId="2" borderId="13" xfId="0" applyNumberFormat="1" applyFont="1" applyFill="1" applyBorder="1" applyAlignment="1">
      <alignment horizontal="center" vertical="center" wrapText="1"/>
    </xf>
    <xf numFmtId="179" fontId="3" fillId="33" borderId="10" xfId="0" applyNumberFormat="1" applyFont="1" applyFill="1" applyBorder="1" applyAlignment="1">
      <alignment horizontal="center" vertical="center"/>
    </xf>
    <xf numFmtId="179" fontId="1" fillId="4" borderId="10" xfId="0" applyNumberFormat="1" applyFont="1" applyFill="1" applyBorder="1" applyAlignment="1">
      <alignment horizontal="center" vertical="center"/>
    </xf>
    <xf numFmtId="179" fontId="1" fillId="0" borderId="10" xfId="0" applyNumberFormat="1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2" fontId="1" fillId="4" borderId="10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180" fontId="3" fillId="33" borderId="10" xfId="0" applyNumberFormat="1" applyFont="1" applyFill="1" applyBorder="1" applyAlignment="1">
      <alignment horizontal="center" vertical="center"/>
    </xf>
    <xf numFmtId="180" fontId="1" fillId="4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" fontId="42" fillId="2" borderId="13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1" fontId="1" fillId="4" borderId="10" xfId="0" applyNumberFormat="1" applyFont="1" applyFill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9" fontId="0" fillId="0" borderId="0" xfId="0" applyNumberFormat="1" applyAlignment="1">
      <alignment/>
    </xf>
    <xf numFmtId="180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4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179" fontId="1" fillId="35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49" fontId="42" fillId="2" borderId="10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79" fontId="1" fillId="33" borderId="10" xfId="0" applyNumberFormat="1" applyFont="1" applyFill="1" applyBorder="1" applyAlignment="1">
      <alignment horizontal="center" vertical="center"/>
    </xf>
    <xf numFmtId="49" fontId="42" fillId="2" borderId="10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42" fillId="2" borderId="10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179" fontId="1" fillId="0" borderId="10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1" fontId="3" fillId="33" borderId="17" xfId="0" applyNumberFormat="1" applyFont="1" applyFill="1" applyBorder="1" applyAlignment="1">
      <alignment horizontal="center" vertical="center"/>
    </xf>
    <xf numFmtId="1" fontId="1" fillId="4" borderId="17" xfId="0" applyNumberFormat="1" applyFont="1" applyFill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horizontal="center"/>
    </xf>
    <xf numFmtId="179" fontId="1" fillId="4" borderId="10" xfId="0" applyNumberFormat="1" applyFont="1" applyFill="1" applyBorder="1" applyAlignment="1">
      <alignment horizontal="center"/>
    </xf>
    <xf numFmtId="49" fontId="42" fillId="2" borderId="10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80" fontId="1" fillId="0" borderId="18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0" fontId="3" fillId="4" borderId="10" xfId="0" applyFont="1" applyFill="1" applyBorder="1" applyAlignment="1">
      <alignment horizontal="left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180" fontId="1" fillId="0" borderId="22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/>
    </xf>
    <xf numFmtId="49" fontId="42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left" vertical="center" wrapText="1"/>
    </xf>
    <xf numFmtId="49" fontId="3" fillId="2" borderId="17" xfId="0" applyNumberFormat="1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179" fontId="1" fillId="0" borderId="18" xfId="0" applyNumberFormat="1" applyFont="1" applyBorder="1" applyAlignment="1">
      <alignment horizontal="center" vertical="center"/>
    </xf>
    <xf numFmtId="179" fontId="1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0" fontId="3" fillId="4" borderId="11" xfId="0" applyFont="1" applyFill="1" applyBorder="1" applyAlignment="1">
      <alignment horizontal="left" vertical="center"/>
    </xf>
    <xf numFmtId="179" fontId="1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="90" zoomScaleNormal="90" zoomScaleSheetLayoutView="90" workbookViewId="0" topLeftCell="A1">
      <pane xSplit="5" ySplit="8" topLeftCell="K21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41" sqref="B41"/>
    </sheetView>
  </sheetViews>
  <sheetFormatPr defaultColWidth="9.00390625" defaultRowHeight="12.75" outlineLevelRow="1" outlineLevelCol="1"/>
  <cols>
    <col min="1" max="1" width="9.25390625" style="1" customWidth="1"/>
    <col min="2" max="2" width="27.25390625" style="1" customWidth="1"/>
    <col min="3" max="3" width="20.375" style="1" hidden="1" customWidth="1"/>
    <col min="4" max="4" width="18.375" style="1" customWidth="1"/>
    <col min="5" max="5" width="28.875" style="1" customWidth="1"/>
    <col min="6" max="6" width="16.25390625" style="0" customWidth="1"/>
    <col min="7" max="7" width="16.625" style="0" customWidth="1" outlineLevel="1"/>
    <col min="8" max="8" width="16.75390625" style="0" customWidth="1" outlineLevel="1"/>
    <col min="9" max="9" width="17.25390625" style="0" customWidth="1" outlineLevel="1"/>
    <col min="10" max="10" width="17.375" style="0" customWidth="1"/>
    <col min="11" max="11" width="16.625" style="0" customWidth="1" outlineLevel="1"/>
    <col min="12" max="12" width="16.875" style="0" customWidth="1" outlineLevel="1"/>
    <col min="13" max="13" width="17.125" style="0" customWidth="1" outlineLevel="1"/>
    <col min="14" max="14" width="15.00390625" style="0" customWidth="1"/>
    <col min="15" max="15" width="16.625" style="0" customWidth="1" outlineLevel="1"/>
    <col min="16" max="16" width="17.25390625" style="0" customWidth="1" outlineLevel="1"/>
    <col min="17" max="17" width="17.125" style="0" customWidth="1" outlineLevel="1"/>
    <col min="18" max="18" width="18.375" style="0" customWidth="1"/>
    <col min="19" max="19" width="17.875" style="0" customWidth="1" outlineLevel="1"/>
    <col min="20" max="20" width="17.75390625" style="0" customWidth="1" outlineLevel="1"/>
    <col min="21" max="21" width="18.25390625" style="0" customWidth="1" outlineLevel="1"/>
  </cols>
  <sheetData>
    <row r="1" spans="5:9" ht="15.75">
      <c r="E1" s="95"/>
      <c r="F1" s="95"/>
      <c r="G1" s="95"/>
      <c r="H1" s="95"/>
      <c r="I1" s="95"/>
    </row>
    <row r="2" spans="1:9" ht="15.75">
      <c r="A2" s="95" t="s">
        <v>54</v>
      </c>
      <c r="B2" s="95"/>
      <c r="C2" s="95"/>
      <c r="D2" s="95"/>
      <c r="E2" s="95"/>
      <c r="F2" s="27"/>
      <c r="G2" s="27"/>
      <c r="H2" s="27"/>
      <c r="I2" s="27"/>
    </row>
    <row r="3" spans="5:9" ht="15.75">
      <c r="E3" s="27"/>
      <c r="F3" s="27"/>
      <c r="G3" s="27"/>
      <c r="H3" s="27"/>
      <c r="I3" s="27"/>
    </row>
    <row r="4" spans="1:21" ht="38.25" customHeight="1">
      <c r="A4" s="89" t="s">
        <v>12</v>
      </c>
      <c r="B4" s="89"/>
      <c r="C4" s="89"/>
      <c r="D4" s="89"/>
      <c r="E4" s="96" t="s">
        <v>13</v>
      </c>
      <c r="F4" s="88" t="s">
        <v>38</v>
      </c>
      <c r="G4" s="88"/>
      <c r="H4" s="88"/>
      <c r="I4" s="88"/>
      <c r="J4" s="88" t="s">
        <v>39</v>
      </c>
      <c r="K4" s="88"/>
      <c r="L4" s="88"/>
      <c r="M4" s="88"/>
      <c r="N4" s="88" t="s">
        <v>40</v>
      </c>
      <c r="O4" s="88"/>
      <c r="P4" s="88"/>
      <c r="Q4" s="88"/>
      <c r="R4" s="90" t="s">
        <v>41</v>
      </c>
      <c r="S4" s="90"/>
      <c r="T4" s="90"/>
      <c r="U4" s="90"/>
    </row>
    <row r="5" spans="1:21" ht="12.75" customHeight="1">
      <c r="A5" s="89"/>
      <c r="B5" s="89"/>
      <c r="C5" s="89"/>
      <c r="D5" s="89"/>
      <c r="E5" s="96"/>
      <c r="F5" s="89" t="s">
        <v>26</v>
      </c>
      <c r="G5" s="90" t="s">
        <v>37</v>
      </c>
      <c r="H5" s="93" t="s">
        <v>25</v>
      </c>
      <c r="I5" s="94"/>
      <c r="J5" s="89" t="s">
        <v>26</v>
      </c>
      <c r="K5" s="90" t="s">
        <v>37</v>
      </c>
      <c r="L5" s="88" t="s">
        <v>25</v>
      </c>
      <c r="M5" s="88"/>
      <c r="N5" s="89" t="s">
        <v>26</v>
      </c>
      <c r="O5" s="90" t="s">
        <v>37</v>
      </c>
      <c r="P5" s="88" t="s">
        <v>25</v>
      </c>
      <c r="Q5" s="88"/>
      <c r="R5" s="89" t="s">
        <v>26</v>
      </c>
      <c r="S5" s="90" t="s">
        <v>37</v>
      </c>
      <c r="T5" s="88" t="s">
        <v>25</v>
      </c>
      <c r="U5" s="88"/>
    </row>
    <row r="6" spans="1:21" s="3" customFormat="1" ht="108.75" customHeight="1">
      <c r="A6" s="89"/>
      <c r="B6" s="89"/>
      <c r="C6" s="89"/>
      <c r="D6" s="89"/>
      <c r="E6" s="96"/>
      <c r="F6" s="89"/>
      <c r="G6" s="90"/>
      <c r="H6" s="42" t="s">
        <v>27</v>
      </c>
      <c r="I6" s="42" t="s">
        <v>28</v>
      </c>
      <c r="J6" s="89"/>
      <c r="K6" s="90"/>
      <c r="L6" s="42" t="s">
        <v>27</v>
      </c>
      <c r="M6" s="42" t="s">
        <v>28</v>
      </c>
      <c r="N6" s="89"/>
      <c r="O6" s="90"/>
      <c r="P6" s="42" t="s">
        <v>27</v>
      </c>
      <c r="Q6" s="42" t="s">
        <v>28</v>
      </c>
      <c r="R6" s="89"/>
      <c r="S6" s="90"/>
      <c r="T6" s="42" t="s">
        <v>27</v>
      </c>
      <c r="U6" s="42" t="s">
        <v>28</v>
      </c>
    </row>
    <row r="7" spans="1:21" s="3" customFormat="1" ht="16.5" customHeight="1">
      <c r="A7" s="89"/>
      <c r="B7" s="89"/>
      <c r="C7" s="89"/>
      <c r="D7" s="89"/>
      <c r="E7" s="96"/>
      <c r="F7" s="89"/>
      <c r="G7" s="41" t="s">
        <v>23</v>
      </c>
      <c r="H7" s="41" t="s">
        <v>23</v>
      </c>
      <c r="I7" s="41" t="s">
        <v>23</v>
      </c>
      <c r="J7" s="89"/>
      <c r="K7" s="41" t="s">
        <v>23</v>
      </c>
      <c r="L7" s="41" t="s">
        <v>23</v>
      </c>
      <c r="M7" s="41" t="s">
        <v>23</v>
      </c>
      <c r="N7" s="89"/>
      <c r="O7" s="41" t="s">
        <v>23</v>
      </c>
      <c r="P7" s="41" t="s">
        <v>23</v>
      </c>
      <c r="Q7" s="41" t="s">
        <v>23</v>
      </c>
      <c r="R7" s="89"/>
      <c r="S7" s="41" t="s">
        <v>23</v>
      </c>
      <c r="T7" s="41" t="s">
        <v>23</v>
      </c>
      <c r="U7" s="41" t="s">
        <v>23</v>
      </c>
    </row>
    <row r="8" spans="1:21" s="3" customFormat="1" ht="44.25" customHeight="1">
      <c r="A8" s="91" t="s">
        <v>24</v>
      </c>
      <c r="B8" s="91"/>
      <c r="C8" s="91"/>
      <c r="D8" s="91"/>
      <c r="E8" s="92"/>
      <c r="F8" s="9">
        <f aca="true" t="shared" si="0" ref="F8:U8">F9+F14+F17+F27+F30+F36</f>
        <v>106853.812</v>
      </c>
      <c r="G8" s="9">
        <f t="shared" si="0"/>
        <v>86591.625</v>
      </c>
      <c r="H8" s="9">
        <f t="shared" si="0"/>
        <v>8943.762999999999</v>
      </c>
      <c r="I8" s="9">
        <f t="shared" si="0"/>
        <v>11318.424</v>
      </c>
      <c r="J8" s="9">
        <f t="shared" si="0"/>
        <v>106080.293</v>
      </c>
      <c r="K8" s="9">
        <f t="shared" si="0"/>
        <v>77201.734</v>
      </c>
      <c r="L8" s="9">
        <f t="shared" si="0"/>
        <v>18428.909</v>
      </c>
      <c r="M8" s="9">
        <f t="shared" si="0"/>
        <v>10449.65</v>
      </c>
      <c r="N8" s="9">
        <f t="shared" si="0"/>
        <v>97146.83300000001</v>
      </c>
      <c r="O8" s="9">
        <f t="shared" si="0"/>
        <v>75010.251</v>
      </c>
      <c r="P8" s="9">
        <f t="shared" si="0"/>
        <v>12457.694</v>
      </c>
      <c r="Q8" s="9">
        <f t="shared" si="0"/>
        <v>9678.887999999999</v>
      </c>
      <c r="R8" s="9">
        <f t="shared" si="0"/>
        <v>310080.938</v>
      </c>
      <c r="S8" s="9">
        <f t="shared" si="0"/>
        <v>238803.61</v>
      </c>
      <c r="T8" s="9">
        <f t="shared" si="0"/>
        <v>39830.366</v>
      </c>
      <c r="U8" s="9">
        <f t="shared" si="0"/>
        <v>31446.962</v>
      </c>
    </row>
    <row r="9" spans="1:21" ht="31.5" customHeight="1">
      <c r="A9" s="80" t="s">
        <v>4</v>
      </c>
      <c r="B9" s="81"/>
      <c r="C9" s="81"/>
      <c r="D9" s="81"/>
      <c r="E9" s="81"/>
      <c r="F9" s="10">
        <f aca="true" t="shared" si="1" ref="F9:U9">F10+F12</f>
        <v>17240.936999999998</v>
      </c>
      <c r="G9" s="10">
        <f>G10+G12</f>
        <v>15698.018</v>
      </c>
      <c r="H9" s="19">
        <f t="shared" si="1"/>
        <v>990</v>
      </c>
      <c r="I9" s="6">
        <f t="shared" si="1"/>
        <v>552.919</v>
      </c>
      <c r="J9" s="10">
        <f t="shared" si="1"/>
        <v>16309.295</v>
      </c>
      <c r="K9" s="10">
        <f t="shared" si="1"/>
        <v>14848.630000000001</v>
      </c>
      <c r="L9" s="19">
        <f t="shared" si="1"/>
        <v>987</v>
      </c>
      <c r="M9" s="6">
        <f t="shared" si="1"/>
        <v>473.665</v>
      </c>
      <c r="N9" s="10">
        <f t="shared" si="1"/>
        <v>14932.84</v>
      </c>
      <c r="O9" s="10">
        <f t="shared" si="1"/>
        <v>13494.175</v>
      </c>
      <c r="P9" s="19">
        <f t="shared" si="1"/>
        <v>1004</v>
      </c>
      <c r="Q9" s="6">
        <f t="shared" si="1"/>
        <v>434.665</v>
      </c>
      <c r="R9" s="10">
        <f t="shared" si="1"/>
        <v>48483.072</v>
      </c>
      <c r="S9" s="10">
        <f t="shared" si="1"/>
        <v>44040.823000000004</v>
      </c>
      <c r="T9" s="19">
        <f t="shared" si="1"/>
        <v>2981</v>
      </c>
      <c r="U9" s="6">
        <f t="shared" si="1"/>
        <v>1461.249</v>
      </c>
    </row>
    <row r="10" spans="1:21" ht="24" customHeight="1" outlineLevel="1">
      <c r="A10" s="72" t="s">
        <v>5</v>
      </c>
      <c r="B10" s="73"/>
      <c r="C10" s="73"/>
      <c r="D10" s="73"/>
      <c r="E10" s="73"/>
      <c r="F10" s="11">
        <f aca="true" t="shared" si="2" ref="F10:U10">F11</f>
        <v>6722.058</v>
      </c>
      <c r="G10" s="11">
        <f t="shared" si="2"/>
        <v>5750.752</v>
      </c>
      <c r="H10" s="20">
        <f t="shared" si="2"/>
        <v>695</v>
      </c>
      <c r="I10" s="11">
        <f t="shared" si="2"/>
        <v>276.306</v>
      </c>
      <c r="J10" s="11">
        <f t="shared" si="2"/>
        <v>6355.079</v>
      </c>
      <c r="K10" s="11">
        <f t="shared" si="2"/>
        <v>5489.773</v>
      </c>
      <c r="L10" s="20">
        <f t="shared" si="2"/>
        <v>611</v>
      </c>
      <c r="M10" s="11">
        <f t="shared" si="2"/>
        <v>254.306</v>
      </c>
      <c r="N10" s="11">
        <f t="shared" si="2"/>
        <v>5663.188999999999</v>
      </c>
      <c r="O10" s="11">
        <f t="shared" si="2"/>
        <v>4723.883</v>
      </c>
      <c r="P10" s="20">
        <f t="shared" si="2"/>
        <v>714</v>
      </c>
      <c r="Q10" s="11">
        <f t="shared" si="2"/>
        <v>225.306</v>
      </c>
      <c r="R10" s="11">
        <f t="shared" si="2"/>
        <v>18740.326000000005</v>
      </c>
      <c r="S10" s="11">
        <f t="shared" si="2"/>
        <v>15964.408000000001</v>
      </c>
      <c r="T10" s="20">
        <f t="shared" si="2"/>
        <v>2020</v>
      </c>
      <c r="U10" s="11">
        <f t="shared" si="2"/>
        <v>755.918</v>
      </c>
    </row>
    <row r="11" spans="1:21" ht="16.5" customHeight="1" outlineLevel="1">
      <c r="A11" s="38"/>
      <c r="B11" s="39"/>
      <c r="C11" s="39"/>
      <c r="D11" s="40"/>
      <c r="E11" s="4" t="s">
        <v>14</v>
      </c>
      <c r="F11" s="12">
        <f>G11+H11+I11</f>
        <v>6722.058</v>
      </c>
      <c r="G11" s="25">
        <v>5750.752</v>
      </c>
      <c r="H11" s="21">
        <v>695</v>
      </c>
      <c r="I11" s="21">
        <v>276.306</v>
      </c>
      <c r="J11" s="12">
        <f>K11+L11+M11</f>
        <v>6355.079</v>
      </c>
      <c r="K11" s="25">
        <v>5489.773</v>
      </c>
      <c r="L11" s="21">
        <v>611</v>
      </c>
      <c r="M11" s="21">
        <v>254.306</v>
      </c>
      <c r="N11" s="12">
        <f>O11+P11+Q11</f>
        <v>5663.188999999999</v>
      </c>
      <c r="O11" s="25">
        <v>4723.883</v>
      </c>
      <c r="P11" s="21">
        <v>714</v>
      </c>
      <c r="Q11" s="21">
        <v>225.306</v>
      </c>
      <c r="R11" s="12">
        <f>S11+T11+U11</f>
        <v>18740.326000000005</v>
      </c>
      <c r="S11" s="25">
        <f>G11+K11+O11</f>
        <v>15964.408000000001</v>
      </c>
      <c r="T11" s="25">
        <f>H11+L11+P11</f>
        <v>2020</v>
      </c>
      <c r="U11" s="25">
        <f>I11+M11+Q11</f>
        <v>755.918</v>
      </c>
    </row>
    <row r="12" spans="1:21" ht="17.25" customHeight="1" outlineLevel="1">
      <c r="A12" s="72" t="s">
        <v>6</v>
      </c>
      <c r="B12" s="73"/>
      <c r="C12" s="73"/>
      <c r="D12" s="73"/>
      <c r="E12" s="73"/>
      <c r="F12" s="11">
        <f aca="true" t="shared" si="3" ref="F12:U12">SUM(F13:F13)</f>
        <v>10518.878999999999</v>
      </c>
      <c r="G12" s="11">
        <f t="shared" si="3"/>
        <v>9947.266</v>
      </c>
      <c r="H12" s="20">
        <f t="shared" si="3"/>
        <v>295</v>
      </c>
      <c r="I12" s="20">
        <f t="shared" si="3"/>
        <v>276.613</v>
      </c>
      <c r="J12" s="11">
        <f t="shared" si="3"/>
        <v>9954.216</v>
      </c>
      <c r="K12" s="11">
        <f t="shared" si="3"/>
        <v>9358.857</v>
      </c>
      <c r="L12" s="20">
        <f t="shared" si="3"/>
        <v>376</v>
      </c>
      <c r="M12" s="20">
        <f t="shared" si="3"/>
        <v>219.359</v>
      </c>
      <c r="N12" s="11">
        <f t="shared" si="3"/>
        <v>9269.651</v>
      </c>
      <c r="O12" s="11">
        <f t="shared" si="3"/>
        <v>8770.292</v>
      </c>
      <c r="P12" s="20">
        <f t="shared" si="3"/>
        <v>290</v>
      </c>
      <c r="Q12" s="20">
        <f t="shared" si="3"/>
        <v>209.359</v>
      </c>
      <c r="R12" s="11">
        <f t="shared" si="3"/>
        <v>29742.746</v>
      </c>
      <c r="S12" s="11">
        <f t="shared" si="3"/>
        <v>28076.415</v>
      </c>
      <c r="T12" s="20">
        <f t="shared" si="3"/>
        <v>961</v>
      </c>
      <c r="U12" s="20">
        <f t="shared" si="3"/>
        <v>705.331</v>
      </c>
    </row>
    <row r="13" spans="1:21" ht="16.5" customHeight="1" outlineLevel="1">
      <c r="A13" s="82"/>
      <c r="B13" s="83"/>
      <c r="C13" s="83"/>
      <c r="D13" s="84"/>
      <c r="E13" s="4" t="s">
        <v>15</v>
      </c>
      <c r="F13" s="12">
        <f>G13+H13+I13</f>
        <v>10518.878999999999</v>
      </c>
      <c r="G13" s="25">
        <v>9947.266</v>
      </c>
      <c r="H13" s="21">
        <v>295</v>
      </c>
      <c r="I13" s="21">
        <v>276.613</v>
      </c>
      <c r="J13" s="12">
        <f>K13+L13+M13</f>
        <v>9954.216</v>
      </c>
      <c r="K13" s="25">
        <v>9358.857</v>
      </c>
      <c r="L13" s="21">
        <v>376</v>
      </c>
      <c r="M13" s="21">
        <v>219.359</v>
      </c>
      <c r="N13" s="12">
        <f>O13+P13+Q13</f>
        <v>9269.651</v>
      </c>
      <c r="O13" s="25">
        <v>8770.292</v>
      </c>
      <c r="P13" s="21">
        <v>290</v>
      </c>
      <c r="Q13" s="21">
        <v>209.359</v>
      </c>
      <c r="R13" s="12">
        <f>S13+T13+U13</f>
        <v>29742.746</v>
      </c>
      <c r="S13" s="25">
        <f>G13+K13+O13</f>
        <v>28076.415</v>
      </c>
      <c r="T13" s="25">
        <f>H13+L13+P13</f>
        <v>961</v>
      </c>
      <c r="U13" s="25">
        <f>I13+M13+Q13</f>
        <v>705.331</v>
      </c>
    </row>
    <row r="14" spans="1:21" ht="31.5" customHeight="1">
      <c r="A14" s="80" t="s">
        <v>7</v>
      </c>
      <c r="B14" s="81"/>
      <c r="C14" s="81"/>
      <c r="D14" s="81"/>
      <c r="E14" s="81"/>
      <c r="F14" s="10">
        <f aca="true" t="shared" si="4" ref="F14:U14">F15</f>
        <v>11175.614000000001</v>
      </c>
      <c r="G14" s="10">
        <f t="shared" si="4"/>
        <v>7931.662</v>
      </c>
      <c r="H14" s="19">
        <f t="shared" si="4"/>
        <v>1352.94</v>
      </c>
      <c r="I14" s="19">
        <f t="shared" si="4"/>
        <v>1891.012</v>
      </c>
      <c r="J14" s="10">
        <f t="shared" si="4"/>
        <v>9319.126</v>
      </c>
      <c r="K14" s="10">
        <f t="shared" si="4"/>
        <v>7593.761</v>
      </c>
      <c r="L14" s="19">
        <f t="shared" si="4"/>
        <v>1113.012</v>
      </c>
      <c r="M14" s="19">
        <f t="shared" si="4"/>
        <v>612.353</v>
      </c>
      <c r="N14" s="10">
        <f t="shared" si="4"/>
        <v>8809.578000000001</v>
      </c>
      <c r="O14" s="10">
        <f t="shared" si="4"/>
        <v>7661.734</v>
      </c>
      <c r="P14" s="19">
        <f t="shared" si="4"/>
        <v>690.351</v>
      </c>
      <c r="Q14" s="19">
        <f t="shared" si="4"/>
        <v>457.493</v>
      </c>
      <c r="R14" s="10">
        <f t="shared" si="4"/>
        <v>29304.318</v>
      </c>
      <c r="S14" s="10">
        <f t="shared" si="4"/>
        <v>23187.157</v>
      </c>
      <c r="T14" s="19">
        <f t="shared" si="4"/>
        <v>3156.3030000000003</v>
      </c>
      <c r="U14" s="19">
        <f t="shared" si="4"/>
        <v>2960.8579999999997</v>
      </c>
    </row>
    <row r="15" spans="1:21" ht="21.75" customHeight="1" outlineLevel="1">
      <c r="A15" s="72" t="s">
        <v>8</v>
      </c>
      <c r="B15" s="73"/>
      <c r="C15" s="73"/>
      <c r="D15" s="73"/>
      <c r="E15" s="73"/>
      <c r="F15" s="11">
        <f aca="true" t="shared" si="5" ref="F15:U15">SUM(F16:F16)</f>
        <v>11175.614000000001</v>
      </c>
      <c r="G15" s="11">
        <f t="shared" si="5"/>
        <v>7931.662</v>
      </c>
      <c r="H15" s="20">
        <f t="shared" si="5"/>
        <v>1352.94</v>
      </c>
      <c r="I15" s="20">
        <f t="shared" si="5"/>
        <v>1891.012</v>
      </c>
      <c r="J15" s="11">
        <f t="shared" si="5"/>
        <v>9319.126</v>
      </c>
      <c r="K15" s="11">
        <f t="shared" si="5"/>
        <v>7593.761</v>
      </c>
      <c r="L15" s="20">
        <f t="shared" si="5"/>
        <v>1113.012</v>
      </c>
      <c r="M15" s="20">
        <f t="shared" si="5"/>
        <v>612.353</v>
      </c>
      <c r="N15" s="11">
        <f t="shared" si="5"/>
        <v>8809.578000000001</v>
      </c>
      <c r="O15" s="11">
        <f t="shared" si="5"/>
        <v>7661.734</v>
      </c>
      <c r="P15" s="20">
        <f t="shared" si="5"/>
        <v>690.351</v>
      </c>
      <c r="Q15" s="20">
        <f t="shared" si="5"/>
        <v>457.493</v>
      </c>
      <c r="R15" s="11">
        <f t="shared" si="5"/>
        <v>29304.318</v>
      </c>
      <c r="S15" s="11">
        <f t="shared" si="5"/>
        <v>23187.157</v>
      </c>
      <c r="T15" s="20">
        <f t="shared" si="5"/>
        <v>3156.3030000000003</v>
      </c>
      <c r="U15" s="20">
        <f t="shared" si="5"/>
        <v>2960.8579999999997</v>
      </c>
    </row>
    <row r="16" spans="1:21" ht="16.5" customHeight="1" outlineLevel="1">
      <c r="A16" s="82"/>
      <c r="B16" s="83"/>
      <c r="C16" s="83"/>
      <c r="D16" s="84"/>
      <c r="E16" s="4" t="s">
        <v>16</v>
      </c>
      <c r="F16" s="12">
        <f>G16+H16+I16</f>
        <v>11175.614000000001</v>
      </c>
      <c r="G16" s="25">
        <v>7931.662</v>
      </c>
      <c r="H16" s="21">
        <v>1352.94</v>
      </c>
      <c r="I16" s="21">
        <v>1891.012</v>
      </c>
      <c r="J16" s="12">
        <f>K16+L16+M16</f>
        <v>9319.126</v>
      </c>
      <c r="K16" s="25">
        <v>7593.761</v>
      </c>
      <c r="L16" s="21">
        <v>1113.012</v>
      </c>
      <c r="M16" s="21">
        <v>612.353</v>
      </c>
      <c r="N16" s="12">
        <f>O16+P16+Q16</f>
        <v>8809.578000000001</v>
      </c>
      <c r="O16" s="25">
        <v>7661.734</v>
      </c>
      <c r="P16" s="21">
        <v>690.351</v>
      </c>
      <c r="Q16" s="21">
        <v>457.493</v>
      </c>
      <c r="R16" s="12">
        <f>S16+T16+U16</f>
        <v>29304.318</v>
      </c>
      <c r="S16" s="25">
        <f>G16+K16+O16</f>
        <v>23187.157</v>
      </c>
      <c r="T16" s="25">
        <f>H16+L16+P16</f>
        <v>3156.3030000000003</v>
      </c>
      <c r="U16" s="25">
        <f>I16+M16+Q16</f>
        <v>2960.8579999999997</v>
      </c>
    </row>
    <row r="17" spans="1:21" ht="30.75" customHeight="1">
      <c r="A17" s="80" t="s">
        <v>9</v>
      </c>
      <c r="B17" s="81"/>
      <c r="C17" s="81"/>
      <c r="D17" s="81"/>
      <c r="E17" s="81"/>
      <c r="F17" s="10">
        <f aca="true" t="shared" si="6" ref="F17:U17">F18+F20+F23</f>
        <v>28763.081000000002</v>
      </c>
      <c r="G17" s="10">
        <f t="shared" si="6"/>
        <v>21030.072</v>
      </c>
      <c r="H17" s="19">
        <f t="shared" si="6"/>
        <v>3285</v>
      </c>
      <c r="I17" s="19">
        <f t="shared" si="6"/>
        <v>4448.009</v>
      </c>
      <c r="J17" s="10">
        <f t="shared" si="6"/>
        <v>24669.590000000004</v>
      </c>
      <c r="K17" s="10">
        <f t="shared" si="6"/>
        <v>16518.934</v>
      </c>
      <c r="L17" s="19">
        <f t="shared" si="6"/>
        <v>3747.513</v>
      </c>
      <c r="M17" s="19">
        <f t="shared" si="6"/>
        <v>4403.143</v>
      </c>
      <c r="N17" s="10">
        <f t="shared" si="6"/>
        <v>24289.709000000003</v>
      </c>
      <c r="O17" s="10">
        <f t="shared" si="6"/>
        <v>16537.213</v>
      </c>
      <c r="P17" s="19">
        <f t="shared" si="6"/>
        <v>3027.38</v>
      </c>
      <c r="Q17" s="19">
        <f t="shared" si="6"/>
        <v>4725.116</v>
      </c>
      <c r="R17" s="10">
        <f t="shared" si="6"/>
        <v>77722.38</v>
      </c>
      <c r="S17" s="10">
        <f t="shared" si="6"/>
        <v>54086.219</v>
      </c>
      <c r="T17" s="19">
        <f t="shared" si="6"/>
        <v>10059.893</v>
      </c>
      <c r="U17" s="19">
        <f t="shared" si="6"/>
        <v>13576.268</v>
      </c>
    </row>
    <row r="18" spans="1:21" ht="25.5" customHeight="1" outlineLevel="1">
      <c r="A18" s="72" t="s">
        <v>18</v>
      </c>
      <c r="B18" s="73"/>
      <c r="C18" s="73"/>
      <c r="D18" s="73"/>
      <c r="E18" s="73"/>
      <c r="F18" s="11">
        <f aca="true" t="shared" si="7" ref="F18:U18">SUM(F19:F19)</f>
        <v>19148.681</v>
      </c>
      <c r="G18" s="11">
        <f t="shared" si="7"/>
        <v>11894.672</v>
      </c>
      <c r="H18" s="20">
        <f t="shared" si="7"/>
        <v>2806</v>
      </c>
      <c r="I18" s="20">
        <f t="shared" si="7"/>
        <v>4448.009</v>
      </c>
      <c r="J18" s="11">
        <f t="shared" si="7"/>
        <v>15845.900000000001</v>
      </c>
      <c r="K18" s="11">
        <f t="shared" si="7"/>
        <v>8213.244</v>
      </c>
      <c r="L18" s="20">
        <f t="shared" si="7"/>
        <v>3232.513</v>
      </c>
      <c r="M18" s="20">
        <f t="shared" si="7"/>
        <v>4400.143</v>
      </c>
      <c r="N18" s="11">
        <f t="shared" si="7"/>
        <v>14926.191</v>
      </c>
      <c r="O18" s="11">
        <f t="shared" si="7"/>
        <v>7667.695</v>
      </c>
      <c r="P18" s="20">
        <f t="shared" si="7"/>
        <v>2536.38</v>
      </c>
      <c r="Q18" s="20">
        <f t="shared" si="7"/>
        <v>4722.116</v>
      </c>
      <c r="R18" s="11">
        <f t="shared" si="7"/>
        <v>49920.772</v>
      </c>
      <c r="S18" s="11">
        <f t="shared" si="7"/>
        <v>27775.611</v>
      </c>
      <c r="T18" s="20">
        <f t="shared" si="7"/>
        <v>8574.893</v>
      </c>
      <c r="U18" s="20">
        <f t="shared" si="7"/>
        <v>13570.268</v>
      </c>
    </row>
    <row r="19" spans="1:21" ht="16.5" customHeight="1" outlineLevel="1">
      <c r="A19" s="82"/>
      <c r="B19" s="83"/>
      <c r="C19" s="83"/>
      <c r="D19" s="84"/>
      <c r="E19" s="4" t="s">
        <v>0</v>
      </c>
      <c r="F19" s="12">
        <f>G19+H19+I19</f>
        <v>19148.681</v>
      </c>
      <c r="G19" s="25">
        <v>11894.672</v>
      </c>
      <c r="H19" s="21">
        <v>2806</v>
      </c>
      <c r="I19" s="21">
        <v>4448.009</v>
      </c>
      <c r="J19" s="12">
        <f>K19+L19+M19</f>
        <v>15845.900000000001</v>
      </c>
      <c r="K19" s="25">
        <v>8213.244</v>
      </c>
      <c r="L19" s="21">
        <v>3232.513</v>
      </c>
      <c r="M19" s="21">
        <v>4400.143</v>
      </c>
      <c r="N19" s="12">
        <f>O19+P19+Q19</f>
        <v>14926.191</v>
      </c>
      <c r="O19" s="25">
        <v>7667.695</v>
      </c>
      <c r="P19" s="21">
        <v>2536.38</v>
      </c>
      <c r="Q19" s="21">
        <v>4722.116</v>
      </c>
      <c r="R19" s="12">
        <f>S19+T19+U19</f>
        <v>49920.772</v>
      </c>
      <c r="S19" s="25">
        <f>G19+K19+O19</f>
        <v>27775.611</v>
      </c>
      <c r="T19" s="25">
        <f>H19+L19+P19</f>
        <v>8574.893</v>
      </c>
      <c r="U19" s="25">
        <f>I19+M19+Q19</f>
        <v>13570.268</v>
      </c>
    </row>
    <row r="20" spans="1:21" ht="16.5" customHeight="1" outlineLevel="1">
      <c r="A20" s="72" t="s">
        <v>10</v>
      </c>
      <c r="B20" s="73"/>
      <c r="C20" s="73"/>
      <c r="D20" s="73"/>
      <c r="E20" s="73"/>
      <c r="F20" s="11">
        <f aca="true" t="shared" si="8" ref="F20:U20">SUM(F21:F22)</f>
        <v>3888.6449999999995</v>
      </c>
      <c r="G20" s="11">
        <f t="shared" si="8"/>
        <v>3531.645</v>
      </c>
      <c r="H20" s="20">
        <f t="shared" si="8"/>
        <v>357</v>
      </c>
      <c r="I20" s="20">
        <f t="shared" si="8"/>
        <v>0</v>
      </c>
      <c r="J20" s="11">
        <f t="shared" si="8"/>
        <v>3657.5779999999995</v>
      </c>
      <c r="K20" s="11">
        <f t="shared" si="8"/>
        <v>3244.578</v>
      </c>
      <c r="L20" s="20">
        <f t="shared" si="8"/>
        <v>411</v>
      </c>
      <c r="M20" s="20">
        <f t="shared" si="8"/>
        <v>2</v>
      </c>
      <c r="N20" s="11">
        <f t="shared" si="8"/>
        <v>3685.622</v>
      </c>
      <c r="O20" s="11">
        <f t="shared" si="8"/>
        <v>3381.622</v>
      </c>
      <c r="P20" s="20">
        <f t="shared" si="8"/>
        <v>303</v>
      </c>
      <c r="Q20" s="20">
        <f t="shared" si="8"/>
        <v>1</v>
      </c>
      <c r="R20" s="11">
        <f t="shared" si="8"/>
        <v>11231.845</v>
      </c>
      <c r="S20" s="11">
        <f t="shared" si="8"/>
        <v>10157.845</v>
      </c>
      <c r="T20" s="20">
        <f t="shared" si="8"/>
        <v>1071</v>
      </c>
      <c r="U20" s="20">
        <f t="shared" si="8"/>
        <v>3</v>
      </c>
    </row>
    <row r="21" spans="1:21" ht="15.75" customHeight="1" outlineLevel="1">
      <c r="A21" s="82"/>
      <c r="B21" s="83"/>
      <c r="C21" s="83"/>
      <c r="D21" s="84"/>
      <c r="E21" s="4" t="s">
        <v>3</v>
      </c>
      <c r="F21" s="12">
        <f>G21+H21+I21</f>
        <v>2276.4849999999997</v>
      </c>
      <c r="G21" s="25">
        <v>1919.485</v>
      </c>
      <c r="H21" s="60">
        <v>357</v>
      </c>
      <c r="I21" s="60"/>
      <c r="J21" s="12">
        <f>K21+L21+M21</f>
        <v>2170.6369999999997</v>
      </c>
      <c r="K21" s="25">
        <v>1757.637</v>
      </c>
      <c r="L21" s="60">
        <v>411</v>
      </c>
      <c r="M21" s="60">
        <v>2</v>
      </c>
      <c r="N21" s="12">
        <f>O21+P21+Q21</f>
        <v>1997.148</v>
      </c>
      <c r="O21" s="25">
        <v>1693.148</v>
      </c>
      <c r="P21" s="60">
        <v>303</v>
      </c>
      <c r="Q21" s="60">
        <v>1</v>
      </c>
      <c r="R21" s="12">
        <f>S21+T21+U21</f>
        <v>6444.2699999999995</v>
      </c>
      <c r="S21" s="25">
        <f>G21+K21+O21</f>
        <v>5370.2699999999995</v>
      </c>
      <c r="T21" s="60">
        <f>H21+L21+P21</f>
        <v>1071</v>
      </c>
      <c r="U21" s="60">
        <f>I21+M21+Q21</f>
        <v>3</v>
      </c>
    </row>
    <row r="22" spans="1:21" ht="17.25" customHeight="1" outlineLevel="1">
      <c r="A22" s="85"/>
      <c r="B22" s="86"/>
      <c r="C22" s="86"/>
      <c r="D22" s="87"/>
      <c r="E22" s="4" t="s">
        <v>17</v>
      </c>
      <c r="F22" s="12">
        <f>G22</f>
        <v>1612.16</v>
      </c>
      <c r="G22" s="25">
        <v>1612.16</v>
      </c>
      <c r="H22" s="61"/>
      <c r="I22" s="61"/>
      <c r="J22" s="12">
        <f>K22</f>
        <v>1486.941</v>
      </c>
      <c r="K22" s="25">
        <v>1486.941</v>
      </c>
      <c r="L22" s="61"/>
      <c r="M22" s="61"/>
      <c r="N22" s="12">
        <f>O22</f>
        <v>1688.474</v>
      </c>
      <c r="O22" s="25">
        <v>1688.474</v>
      </c>
      <c r="P22" s="61"/>
      <c r="Q22" s="61"/>
      <c r="R22" s="12">
        <f>S22</f>
        <v>4787.575</v>
      </c>
      <c r="S22" s="25">
        <f>G22+K22+O22</f>
        <v>4787.575</v>
      </c>
      <c r="T22" s="61"/>
      <c r="U22" s="61"/>
    </row>
    <row r="23" spans="1:21" ht="15.75" customHeight="1" outlineLevel="1">
      <c r="A23" s="72" t="s">
        <v>11</v>
      </c>
      <c r="B23" s="73"/>
      <c r="C23" s="73"/>
      <c r="D23" s="73"/>
      <c r="E23" s="73"/>
      <c r="F23" s="11">
        <f>SUM(F24:F26)</f>
        <v>5725.755</v>
      </c>
      <c r="G23" s="11">
        <f>SUM(G24:G26)</f>
        <v>5603.755</v>
      </c>
      <c r="H23" s="20">
        <f>SUM(H24:H25)</f>
        <v>122</v>
      </c>
      <c r="I23" s="20">
        <f>SUM(I24:I25)</f>
        <v>0</v>
      </c>
      <c r="J23" s="11">
        <f>SUM(J24:J26)</f>
        <v>5166.112</v>
      </c>
      <c r="K23" s="11">
        <f>SUM(K24:K26)</f>
        <v>5061.112</v>
      </c>
      <c r="L23" s="20">
        <f>SUM(L24:L25)</f>
        <v>104</v>
      </c>
      <c r="M23" s="20">
        <f>SUM(M24:M25)</f>
        <v>1</v>
      </c>
      <c r="N23" s="11">
        <f>SUM(N24:N26)</f>
        <v>5677.896</v>
      </c>
      <c r="O23" s="11">
        <f>SUM(O24:O26)</f>
        <v>5487.896</v>
      </c>
      <c r="P23" s="20">
        <f>SUM(P24:P25)</f>
        <v>188</v>
      </c>
      <c r="Q23" s="20">
        <f>SUM(Q24:Q25)</f>
        <v>2</v>
      </c>
      <c r="R23" s="11">
        <f>SUM(R24:R26)</f>
        <v>16569.763</v>
      </c>
      <c r="S23" s="11">
        <f>SUM(S24:S26)</f>
        <v>16152.762999999999</v>
      </c>
      <c r="T23" s="20">
        <f>SUM(T24:T25)</f>
        <v>414</v>
      </c>
      <c r="U23" s="20">
        <f>SUM(U24:U25)</f>
        <v>3</v>
      </c>
    </row>
    <row r="24" spans="1:21" ht="15" customHeight="1" outlineLevel="1">
      <c r="A24" s="74"/>
      <c r="B24" s="74"/>
      <c r="C24" s="74"/>
      <c r="D24" s="75"/>
      <c r="E24" s="4" t="s">
        <v>1</v>
      </c>
      <c r="F24" s="12">
        <f>G24+H24+I24</f>
        <v>511.903</v>
      </c>
      <c r="G24" s="25">
        <v>389.903</v>
      </c>
      <c r="H24" s="60">
        <v>122</v>
      </c>
      <c r="I24" s="60"/>
      <c r="J24" s="12">
        <f>K24+L24+M24</f>
        <v>918.552</v>
      </c>
      <c r="K24" s="25">
        <v>813.552</v>
      </c>
      <c r="L24" s="60">
        <v>104</v>
      </c>
      <c r="M24" s="60">
        <v>1</v>
      </c>
      <c r="N24" s="12">
        <f>O24+P24+Q24</f>
        <v>1425.562</v>
      </c>
      <c r="O24" s="25">
        <v>1235.562</v>
      </c>
      <c r="P24" s="60">
        <v>188</v>
      </c>
      <c r="Q24" s="60">
        <v>2</v>
      </c>
      <c r="R24" s="12">
        <f>S24+T24+U24</f>
        <v>2856.017</v>
      </c>
      <c r="S24" s="25">
        <f>G24+K24+O24</f>
        <v>2439.017</v>
      </c>
      <c r="T24" s="60">
        <f>H24+L24+P24</f>
        <v>414</v>
      </c>
      <c r="U24" s="60">
        <f>I24+M24+Q24</f>
        <v>3</v>
      </c>
    </row>
    <row r="25" spans="1:21" ht="15" customHeight="1" outlineLevel="1">
      <c r="A25" s="76"/>
      <c r="B25" s="76"/>
      <c r="C25" s="76"/>
      <c r="D25" s="77"/>
      <c r="E25" s="4" t="s">
        <v>2</v>
      </c>
      <c r="F25" s="12">
        <f>G25</f>
        <v>5213.852</v>
      </c>
      <c r="G25" s="25">
        <v>5213.852</v>
      </c>
      <c r="H25" s="70"/>
      <c r="I25" s="70"/>
      <c r="J25" s="12">
        <f>K25</f>
        <v>4247.56</v>
      </c>
      <c r="K25" s="25">
        <v>4247.56</v>
      </c>
      <c r="L25" s="70"/>
      <c r="M25" s="70"/>
      <c r="N25" s="12">
        <f>O25</f>
        <v>4252.334</v>
      </c>
      <c r="O25" s="25">
        <v>4252.334</v>
      </c>
      <c r="P25" s="70"/>
      <c r="Q25" s="70"/>
      <c r="R25" s="12">
        <f>S25</f>
        <v>13713.746</v>
      </c>
      <c r="S25" s="25">
        <f>G25+K25+O25</f>
        <v>13713.746</v>
      </c>
      <c r="T25" s="70"/>
      <c r="U25" s="70"/>
    </row>
    <row r="26" spans="1:21" ht="15" customHeight="1" outlineLevel="1">
      <c r="A26" s="78"/>
      <c r="B26" s="78"/>
      <c r="C26" s="78"/>
      <c r="D26" s="79"/>
      <c r="E26" s="7" t="s">
        <v>30</v>
      </c>
      <c r="F26" s="12">
        <f>G26</f>
        <v>0</v>
      </c>
      <c r="G26" s="25"/>
      <c r="H26" s="61"/>
      <c r="I26" s="61"/>
      <c r="J26" s="12">
        <f>K26</f>
        <v>0</v>
      </c>
      <c r="K26" s="25"/>
      <c r="L26" s="61"/>
      <c r="M26" s="61"/>
      <c r="N26" s="12">
        <f>O26</f>
        <v>0</v>
      </c>
      <c r="O26" s="25"/>
      <c r="P26" s="61"/>
      <c r="Q26" s="61"/>
      <c r="R26" s="12">
        <f>S26</f>
        <v>0</v>
      </c>
      <c r="S26" s="25">
        <f>G26+K26+O26</f>
        <v>0</v>
      </c>
      <c r="T26" s="61"/>
      <c r="U26" s="61"/>
    </row>
    <row r="27" spans="1:21" ht="21.75" customHeight="1">
      <c r="A27" s="66" t="s">
        <v>19</v>
      </c>
      <c r="B27" s="66"/>
      <c r="C27" s="66"/>
      <c r="D27" s="66"/>
      <c r="E27" s="66"/>
      <c r="F27" s="10">
        <f aca="true" t="shared" si="9" ref="F27:U27">F28</f>
        <v>6125.933999999999</v>
      </c>
      <c r="G27" s="10">
        <f t="shared" si="9"/>
        <v>5307.851</v>
      </c>
      <c r="H27" s="19">
        <f t="shared" si="9"/>
        <v>654.383</v>
      </c>
      <c r="I27" s="19">
        <f t="shared" si="9"/>
        <v>163.7</v>
      </c>
      <c r="J27" s="10">
        <f t="shared" si="9"/>
        <v>6148.825</v>
      </c>
      <c r="K27" s="10">
        <f t="shared" si="9"/>
        <v>4952.943</v>
      </c>
      <c r="L27" s="19">
        <f t="shared" si="9"/>
        <v>1030.45</v>
      </c>
      <c r="M27" s="19">
        <f t="shared" si="9"/>
        <v>165.432</v>
      </c>
      <c r="N27" s="10">
        <f t="shared" si="9"/>
        <v>7085.2429999999995</v>
      </c>
      <c r="O27" s="10">
        <f t="shared" si="9"/>
        <v>5873.849</v>
      </c>
      <c r="P27" s="19">
        <f t="shared" si="9"/>
        <v>965.494</v>
      </c>
      <c r="Q27" s="19">
        <f t="shared" si="9"/>
        <v>245.9</v>
      </c>
      <c r="R27" s="10">
        <f t="shared" si="9"/>
        <v>19360.002</v>
      </c>
      <c r="S27" s="10">
        <f t="shared" si="9"/>
        <v>16134.643</v>
      </c>
      <c r="T27" s="19">
        <f t="shared" si="9"/>
        <v>2650.327</v>
      </c>
      <c r="U27" s="19">
        <f t="shared" si="9"/>
        <v>575.0319999999999</v>
      </c>
    </row>
    <row r="28" spans="1:21" ht="15.75" outlineLevel="1">
      <c r="A28" s="58" t="s">
        <v>20</v>
      </c>
      <c r="B28" s="58"/>
      <c r="C28" s="58"/>
      <c r="D28" s="58"/>
      <c r="E28" s="58"/>
      <c r="F28" s="11">
        <f aca="true" t="shared" si="10" ref="F28:U28">SUM(F29:F29)</f>
        <v>6125.933999999999</v>
      </c>
      <c r="G28" s="11">
        <f t="shared" si="10"/>
        <v>5307.851</v>
      </c>
      <c r="H28" s="20">
        <f t="shared" si="10"/>
        <v>654.383</v>
      </c>
      <c r="I28" s="20">
        <f t="shared" si="10"/>
        <v>163.7</v>
      </c>
      <c r="J28" s="11">
        <f t="shared" si="10"/>
        <v>6148.825</v>
      </c>
      <c r="K28" s="11">
        <f t="shared" si="10"/>
        <v>4952.943</v>
      </c>
      <c r="L28" s="20">
        <f t="shared" si="10"/>
        <v>1030.45</v>
      </c>
      <c r="M28" s="20">
        <f t="shared" si="10"/>
        <v>165.432</v>
      </c>
      <c r="N28" s="11">
        <f t="shared" si="10"/>
        <v>7085.2429999999995</v>
      </c>
      <c r="O28" s="11">
        <f t="shared" si="10"/>
        <v>5873.849</v>
      </c>
      <c r="P28" s="20">
        <f t="shared" si="10"/>
        <v>965.494</v>
      </c>
      <c r="Q28" s="20">
        <f t="shared" si="10"/>
        <v>245.9</v>
      </c>
      <c r="R28" s="11">
        <f t="shared" si="10"/>
        <v>19360.002</v>
      </c>
      <c r="S28" s="11">
        <f t="shared" si="10"/>
        <v>16134.643</v>
      </c>
      <c r="T28" s="20">
        <f t="shared" si="10"/>
        <v>2650.327</v>
      </c>
      <c r="U28" s="20">
        <f t="shared" si="10"/>
        <v>575.0319999999999</v>
      </c>
    </row>
    <row r="29" spans="1:21" ht="15.75" outlineLevel="1">
      <c r="A29" s="59"/>
      <c r="B29" s="59"/>
      <c r="C29" s="59"/>
      <c r="D29" s="59"/>
      <c r="E29" s="5" t="s">
        <v>21</v>
      </c>
      <c r="F29" s="12">
        <f>G29+H29+I29</f>
        <v>6125.933999999999</v>
      </c>
      <c r="G29" s="25">
        <v>5307.851</v>
      </c>
      <c r="H29" s="21">
        <v>654.383</v>
      </c>
      <c r="I29" s="21">
        <v>163.7</v>
      </c>
      <c r="J29" s="12">
        <f>K29+L29+M29</f>
        <v>6148.825</v>
      </c>
      <c r="K29" s="25">
        <v>4952.943</v>
      </c>
      <c r="L29" s="21">
        <v>1030.45</v>
      </c>
      <c r="M29" s="21">
        <v>165.432</v>
      </c>
      <c r="N29" s="12">
        <f>O29+P29+Q29</f>
        <v>7085.2429999999995</v>
      </c>
      <c r="O29" s="25">
        <v>5873.849</v>
      </c>
      <c r="P29" s="21">
        <v>965.494</v>
      </c>
      <c r="Q29" s="21">
        <v>245.9</v>
      </c>
      <c r="R29" s="12">
        <f>S29+T29+U29</f>
        <v>19360.002</v>
      </c>
      <c r="S29" s="25">
        <f>G29+K29+O29</f>
        <v>16134.643</v>
      </c>
      <c r="T29" s="25">
        <f>H29+L29+P29</f>
        <v>2650.327</v>
      </c>
      <c r="U29" s="25">
        <f>I29+M29+Q29</f>
        <v>575.0319999999999</v>
      </c>
    </row>
    <row r="30" spans="1:21" ht="15.75">
      <c r="A30" s="71" t="s">
        <v>31</v>
      </c>
      <c r="B30" s="71"/>
      <c r="C30" s="71"/>
      <c r="D30" s="71"/>
      <c r="E30" s="71"/>
      <c r="F30" s="10">
        <f>G30+H30+I30</f>
        <v>10571.507</v>
      </c>
      <c r="G30" s="18">
        <f>G31+G34</f>
        <v>9687.079</v>
      </c>
      <c r="H30" s="19">
        <f>H31+H34</f>
        <v>621.078</v>
      </c>
      <c r="I30" s="19">
        <f>I31+I34</f>
        <v>263.35</v>
      </c>
      <c r="J30" s="10">
        <f>K30+L30+M30</f>
        <v>11454.516</v>
      </c>
      <c r="K30" s="18">
        <f>K31+K34</f>
        <v>8358.66</v>
      </c>
      <c r="L30" s="19">
        <f>L31+L34</f>
        <v>2823.406</v>
      </c>
      <c r="M30" s="19">
        <f>M31+M34</f>
        <v>272.45</v>
      </c>
      <c r="N30" s="10">
        <f>O30+P30+Q30</f>
        <v>8705.499000000002</v>
      </c>
      <c r="O30" s="18">
        <f>O31+O34</f>
        <v>6627.251</v>
      </c>
      <c r="P30" s="19">
        <f>P31+P34</f>
        <v>1567.458</v>
      </c>
      <c r="Q30" s="19">
        <f>Q31+Q34</f>
        <v>510.79</v>
      </c>
      <c r="R30" s="10">
        <f>S30+T30+U30</f>
        <v>30731.521999999997</v>
      </c>
      <c r="S30" s="18">
        <f>S31+S34</f>
        <v>24672.989999999998</v>
      </c>
      <c r="T30" s="19">
        <f>T31+T34</f>
        <v>5011.942</v>
      </c>
      <c r="U30" s="19">
        <f>U31+U34</f>
        <v>1046.59</v>
      </c>
    </row>
    <row r="31" spans="1:21" ht="15.75" outlineLevel="1">
      <c r="A31" s="62" t="s">
        <v>32</v>
      </c>
      <c r="B31" s="62"/>
      <c r="C31" s="62"/>
      <c r="D31" s="62"/>
      <c r="E31" s="15"/>
      <c r="F31" s="11">
        <f>G31+H31+I31</f>
        <v>5824.157999999999</v>
      </c>
      <c r="G31" s="8">
        <f>SUM(G32:G33)</f>
        <v>5220.73</v>
      </c>
      <c r="H31" s="20">
        <f>SUM(H32:H33)</f>
        <v>367.078</v>
      </c>
      <c r="I31" s="20">
        <f>I32+I33</f>
        <v>236.35</v>
      </c>
      <c r="J31" s="11">
        <f>K31+L31+M31</f>
        <v>7440.3730000000005</v>
      </c>
      <c r="K31" s="8">
        <f>SUM(K32:K33)</f>
        <v>4679.517000000001</v>
      </c>
      <c r="L31" s="20">
        <f>SUM(L32:L33)</f>
        <v>2515.406</v>
      </c>
      <c r="M31" s="20">
        <f>M32+M33</f>
        <v>245.45</v>
      </c>
      <c r="N31" s="11">
        <f>O31+P31+Q31</f>
        <v>5744.217</v>
      </c>
      <c r="O31" s="8">
        <f>SUM(O32:O33)</f>
        <v>3978.9689999999996</v>
      </c>
      <c r="P31" s="20">
        <f>SUM(P32:P33)</f>
        <v>1296.458</v>
      </c>
      <c r="Q31" s="20">
        <f>Q32+Q33</f>
        <v>468.79</v>
      </c>
      <c r="R31" s="11">
        <f>S31+T31+U31</f>
        <v>19008.748</v>
      </c>
      <c r="S31" s="8">
        <f>SUM(S32:S33)</f>
        <v>13879.215999999999</v>
      </c>
      <c r="T31" s="20">
        <f>SUM(T32:T33)</f>
        <v>4178.942</v>
      </c>
      <c r="U31" s="20">
        <f>U32+U33</f>
        <v>950.5899999999999</v>
      </c>
    </row>
    <row r="32" spans="1:21" ht="15.75" outlineLevel="1">
      <c r="A32" s="67"/>
      <c r="B32" s="68"/>
      <c r="C32" s="68"/>
      <c r="D32" s="69"/>
      <c r="E32" s="16" t="s">
        <v>33</v>
      </c>
      <c r="F32" s="12">
        <f>G32+H32+I32</f>
        <v>5684.248</v>
      </c>
      <c r="G32" s="29">
        <v>5080.82</v>
      </c>
      <c r="H32" s="60">
        <v>367.078</v>
      </c>
      <c r="I32" s="60">
        <v>236.35</v>
      </c>
      <c r="J32" s="12">
        <f>K32+L32+M32</f>
        <v>7311.193</v>
      </c>
      <c r="K32" s="26">
        <v>4550.337</v>
      </c>
      <c r="L32" s="60">
        <v>2515.406</v>
      </c>
      <c r="M32" s="60">
        <v>245.45</v>
      </c>
      <c r="N32" s="12">
        <f>O32+P32+Q32</f>
        <v>5529.497</v>
      </c>
      <c r="O32" s="26">
        <v>3764.249</v>
      </c>
      <c r="P32" s="60">
        <v>1296.458</v>
      </c>
      <c r="Q32" s="60">
        <v>468.79</v>
      </c>
      <c r="R32" s="12">
        <f>S32+T32+U32</f>
        <v>18524.938</v>
      </c>
      <c r="S32" s="26">
        <f>G32+K32+O32</f>
        <v>13395.405999999999</v>
      </c>
      <c r="T32" s="60">
        <f>H32+L32+P32</f>
        <v>4178.942</v>
      </c>
      <c r="U32" s="60">
        <f>I32+M32+Q32</f>
        <v>950.5899999999999</v>
      </c>
    </row>
    <row r="33" spans="1:21" ht="15.75" outlineLevel="1">
      <c r="A33" s="63"/>
      <c r="B33" s="64"/>
      <c r="C33" s="64"/>
      <c r="D33" s="65"/>
      <c r="E33" s="17" t="s">
        <v>34</v>
      </c>
      <c r="F33" s="12">
        <f>G33</f>
        <v>139.91</v>
      </c>
      <c r="G33" s="29">
        <v>139.91</v>
      </c>
      <c r="H33" s="61"/>
      <c r="I33" s="61"/>
      <c r="J33" s="12">
        <f>K33</f>
        <v>129.18</v>
      </c>
      <c r="K33" s="26">
        <v>129.18</v>
      </c>
      <c r="L33" s="61"/>
      <c r="M33" s="61"/>
      <c r="N33" s="12">
        <f>O33</f>
        <v>214.72</v>
      </c>
      <c r="O33" s="29">
        <v>214.72</v>
      </c>
      <c r="P33" s="61"/>
      <c r="Q33" s="61"/>
      <c r="R33" s="12">
        <f>S33</f>
        <v>483.81000000000006</v>
      </c>
      <c r="S33" s="26">
        <f>G33+K33+O33</f>
        <v>483.81000000000006</v>
      </c>
      <c r="T33" s="61"/>
      <c r="U33" s="61"/>
    </row>
    <row r="34" spans="1:21" ht="15.75" outlineLevel="1">
      <c r="A34" s="62" t="s">
        <v>35</v>
      </c>
      <c r="B34" s="62"/>
      <c r="C34" s="62"/>
      <c r="D34" s="62"/>
      <c r="E34" s="15"/>
      <c r="F34" s="11">
        <f>G34+H34+I34</f>
        <v>4747.349</v>
      </c>
      <c r="G34" s="8">
        <f>G35</f>
        <v>4466.349</v>
      </c>
      <c r="H34" s="20">
        <f>H35</f>
        <v>254</v>
      </c>
      <c r="I34" s="20">
        <f>I35</f>
        <v>27</v>
      </c>
      <c r="J34" s="11">
        <f>K34+L34+M34</f>
        <v>4014.143</v>
      </c>
      <c r="K34" s="8">
        <f>K35</f>
        <v>3679.143</v>
      </c>
      <c r="L34" s="20">
        <f>L35</f>
        <v>308</v>
      </c>
      <c r="M34" s="20">
        <f>M35</f>
        <v>27</v>
      </c>
      <c r="N34" s="11">
        <f>O34+P34+Q34</f>
        <v>2961.282</v>
      </c>
      <c r="O34" s="8">
        <f>O35</f>
        <v>2648.282</v>
      </c>
      <c r="P34" s="20">
        <f>P35</f>
        <v>271</v>
      </c>
      <c r="Q34" s="20">
        <f>Q35</f>
        <v>42</v>
      </c>
      <c r="R34" s="11">
        <f>S34+T34+U34</f>
        <v>11722.774000000001</v>
      </c>
      <c r="S34" s="8">
        <f>S35</f>
        <v>10793.774000000001</v>
      </c>
      <c r="T34" s="20">
        <f>T35</f>
        <v>833</v>
      </c>
      <c r="U34" s="20">
        <f>U35</f>
        <v>96</v>
      </c>
    </row>
    <row r="35" spans="1:21" ht="15.75" outlineLevel="1">
      <c r="A35" s="63"/>
      <c r="B35" s="64"/>
      <c r="C35" s="64"/>
      <c r="D35" s="65"/>
      <c r="E35" s="17" t="s">
        <v>36</v>
      </c>
      <c r="F35" s="12">
        <f>G35+H35+I35</f>
        <v>4747.349</v>
      </c>
      <c r="G35" s="26">
        <v>4466.349</v>
      </c>
      <c r="H35" s="21">
        <v>254</v>
      </c>
      <c r="I35" s="21">
        <v>27</v>
      </c>
      <c r="J35" s="12">
        <f>K35+L35+M35</f>
        <v>4014.143</v>
      </c>
      <c r="K35" s="26">
        <v>3679.143</v>
      </c>
      <c r="L35" s="21">
        <v>308</v>
      </c>
      <c r="M35" s="21">
        <v>27</v>
      </c>
      <c r="N35" s="12">
        <f>O35+P35+Q35</f>
        <v>2961.282</v>
      </c>
      <c r="O35" s="26">
        <v>2648.282</v>
      </c>
      <c r="P35" s="21">
        <v>271</v>
      </c>
      <c r="Q35" s="21">
        <v>42</v>
      </c>
      <c r="R35" s="12">
        <f>S35+T35+U35</f>
        <v>11722.774000000001</v>
      </c>
      <c r="S35" s="26">
        <f>G35+K35+O35</f>
        <v>10793.774000000001</v>
      </c>
      <c r="T35" s="26">
        <f>H35+L35+P35</f>
        <v>833</v>
      </c>
      <c r="U35" s="26">
        <f>I35+M35+Q35</f>
        <v>96</v>
      </c>
    </row>
    <row r="36" spans="1:21" ht="15.75">
      <c r="A36" s="66" t="s">
        <v>51</v>
      </c>
      <c r="B36" s="66"/>
      <c r="C36" s="66"/>
      <c r="D36" s="66"/>
      <c r="E36" s="66"/>
      <c r="F36" s="10">
        <f>F37</f>
        <v>32976.739</v>
      </c>
      <c r="G36" s="10">
        <f>G37</f>
        <v>26936.943</v>
      </c>
      <c r="H36" s="10">
        <f>H37</f>
        <v>2040.362</v>
      </c>
      <c r="I36" s="10">
        <f>I37</f>
        <v>3999.434</v>
      </c>
      <c r="J36" s="43">
        <f aca="true" t="shared" si="11" ref="J36:Q37">J37</f>
        <v>38178.941000000006</v>
      </c>
      <c r="K36" s="43">
        <f t="shared" si="11"/>
        <v>24928.806</v>
      </c>
      <c r="L36" s="43">
        <f t="shared" si="11"/>
        <v>8727.528</v>
      </c>
      <c r="M36" s="43">
        <f t="shared" si="11"/>
        <v>4522.607</v>
      </c>
      <c r="N36" s="43">
        <f t="shared" si="11"/>
        <v>33323.964</v>
      </c>
      <c r="O36" s="43">
        <f t="shared" si="11"/>
        <v>24816.029</v>
      </c>
      <c r="P36" s="43">
        <f t="shared" si="11"/>
        <v>5203.011</v>
      </c>
      <c r="Q36" s="43">
        <f t="shared" si="11"/>
        <v>3304.924</v>
      </c>
      <c r="R36" s="44">
        <f>R37</f>
        <v>104479.644</v>
      </c>
      <c r="S36" s="44">
        <f aca="true" t="shared" si="12" ref="S36:U37">S37</f>
        <v>76681.77799999999</v>
      </c>
      <c r="T36" s="44">
        <f t="shared" si="12"/>
        <v>15970.901</v>
      </c>
      <c r="U36" s="44">
        <f t="shared" si="12"/>
        <v>11826.965</v>
      </c>
    </row>
    <row r="37" spans="1:21" ht="15.75">
      <c r="A37" s="58" t="s">
        <v>52</v>
      </c>
      <c r="B37" s="58"/>
      <c r="C37" s="58"/>
      <c r="D37" s="58"/>
      <c r="E37" s="58"/>
      <c r="F37" s="11">
        <f>G37+H37+I37</f>
        <v>32976.739</v>
      </c>
      <c r="G37" s="8">
        <f>G38</f>
        <v>26936.943</v>
      </c>
      <c r="H37" s="20">
        <f>H38</f>
        <v>2040.362</v>
      </c>
      <c r="I37" s="20">
        <f>I38</f>
        <v>3999.434</v>
      </c>
      <c r="J37" s="35">
        <f t="shared" si="11"/>
        <v>38178.941000000006</v>
      </c>
      <c r="K37" s="35">
        <f t="shared" si="11"/>
        <v>24928.806</v>
      </c>
      <c r="L37" s="35">
        <f t="shared" si="11"/>
        <v>8727.528</v>
      </c>
      <c r="M37" s="35">
        <f t="shared" si="11"/>
        <v>4522.607</v>
      </c>
      <c r="N37" s="35">
        <f t="shared" si="11"/>
        <v>33323.964</v>
      </c>
      <c r="O37" s="35">
        <f t="shared" si="11"/>
        <v>24816.029</v>
      </c>
      <c r="P37" s="35">
        <f t="shared" si="11"/>
        <v>5203.011</v>
      </c>
      <c r="Q37" s="35">
        <f t="shared" si="11"/>
        <v>3304.924</v>
      </c>
      <c r="R37" s="36">
        <f>R38</f>
        <v>104479.644</v>
      </c>
      <c r="S37" s="36">
        <f t="shared" si="12"/>
        <v>76681.77799999999</v>
      </c>
      <c r="T37" s="36">
        <f t="shared" si="12"/>
        <v>15970.901</v>
      </c>
      <c r="U37" s="36">
        <f t="shared" si="12"/>
        <v>11826.965</v>
      </c>
    </row>
    <row r="38" spans="1:21" ht="15.75">
      <c r="A38" s="59"/>
      <c r="B38" s="59"/>
      <c r="C38" s="59"/>
      <c r="D38" s="59"/>
      <c r="E38" s="5" t="s">
        <v>53</v>
      </c>
      <c r="F38" s="34">
        <f>G38+H38+I38</f>
        <v>32976.739</v>
      </c>
      <c r="G38" s="34">
        <v>26936.943</v>
      </c>
      <c r="H38" s="34">
        <v>2040.362</v>
      </c>
      <c r="I38" s="34">
        <v>3999.434</v>
      </c>
      <c r="J38" s="34">
        <f>K38+L38+M38</f>
        <v>38178.941000000006</v>
      </c>
      <c r="K38" s="34">
        <v>24928.806</v>
      </c>
      <c r="L38" s="34">
        <v>8727.528</v>
      </c>
      <c r="M38" s="34">
        <v>4522.607</v>
      </c>
      <c r="N38" s="34">
        <f>O38+P38+Q38</f>
        <v>33323.964</v>
      </c>
      <c r="O38" s="34">
        <v>24816.029</v>
      </c>
      <c r="P38" s="34">
        <v>5203.011</v>
      </c>
      <c r="Q38" s="34">
        <v>3304.924</v>
      </c>
      <c r="R38" s="34">
        <f>F38+J38+N38</f>
        <v>104479.644</v>
      </c>
      <c r="S38" s="34">
        <f>G38+K38+O38</f>
        <v>76681.77799999999</v>
      </c>
      <c r="T38" s="34">
        <f>H38+L38+P38</f>
        <v>15970.901</v>
      </c>
      <c r="U38" s="34">
        <f>I38+M38+Q38</f>
        <v>11826.965</v>
      </c>
    </row>
  </sheetData>
  <sheetProtection password="EC7F" sheet="1" objects="1" scenarios="1" selectLockedCells="1" sort="0" autoFilter="0" selectUnlockedCells="1"/>
  <mergeCells count="70">
    <mergeCell ref="E1:I1"/>
    <mergeCell ref="A2:E2"/>
    <mergeCell ref="A4:D7"/>
    <mergeCell ref="E4:E7"/>
    <mergeCell ref="F4:I4"/>
    <mergeCell ref="J4:M4"/>
    <mergeCell ref="N4:Q4"/>
    <mergeCell ref="R4:U4"/>
    <mergeCell ref="F5:F7"/>
    <mergeCell ref="G5:G6"/>
    <mergeCell ref="H5:I5"/>
    <mergeCell ref="J5:J7"/>
    <mergeCell ref="K5:K6"/>
    <mergeCell ref="L5:M5"/>
    <mergeCell ref="N5:N7"/>
    <mergeCell ref="O5:O6"/>
    <mergeCell ref="P5:Q5"/>
    <mergeCell ref="R5:R7"/>
    <mergeCell ref="S5:S6"/>
    <mergeCell ref="T5:U5"/>
    <mergeCell ref="A8:E8"/>
    <mergeCell ref="A9:E9"/>
    <mergeCell ref="A10:E10"/>
    <mergeCell ref="A12:E12"/>
    <mergeCell ref="A13:D13"/>
    <mergeCell ref="A14:E14"/>
    <mergeCell ref="A15:E15"/>
    <mergeCell ref="A16:D16"/>
    <mergeCell ref="A17:E17"/>
    <mergeCell ref="A18:E18"/>
    <mergeCell ref="A19:D19"/>
    <mergeCell ref="A20:E20"/>
    <mergeCell ref="A21:D22"/>
    <mergeCell ref="H21:H22"/>
    <mergeCell ref="I21:I22"/>
    <mergeCell ref="L21:L22"/>
    <mergeCell ref="M21:M22"/>
    <mergeCell ref="P21:P22"/>
    <mergeCell ref="Q21:Q22"/>
    <mergeCell ref="T21:T22"/>
    <mergeCell ref="U21:U22"/>
    <mergeCell ref="A23:E23"/>
    <mergeCell ref="A24:D26"/>
    <mergeCell ref="H24:H26"/>
    <mergeCell ref="I24:I26"/>
    <mergeCell ref="L24:L26"/>
    <mergeCell ref="M24:M26"/>
    <mergeCell ref="P24:P26"/>
    <mergeCell ref="Q24:Q26"/>
    <mergeCell ref="T24:T26"/>
    <mergeCell ref="I32:I33"/>
    <mergeCell ref="L32:L33"/>
    <mergeCell ref="M32:M33"/>
    <mergeCell ref="P32:P33"/>
    <mergeCell ref="U24:U26"/>
    <mergeCell ref="A27:E27"/>
    <mergeCell ref="A28:E28"/>
    <mergeCell ref="A29:D29"/>
    <mergeCell ref="A30:E30"/>
    <mergeCell ref="A31:D31"/>
    <mergeCell ref="A37:E37"/>
    <mergeCell ref="A38:D38"/>
    <mergeCell ref="Q32:Q33"/>
    <mergeCell ref="T32:T33"/>
    <mergeCell ref="U32:U33"/>
    <mergeCell ref="A34:D34"/>
    <mergeCell ref="A35:D35"/>
    <mergeCell ref="A36:E36"/>
    <mergeCell ref="A32:D33"/>
    <mergeCell ref="H32:H33"/>
  </mergeCells>
  <printOptions/>
  <pageMargins left="0.2362204724409449" right="0.2362204724409449" top="0" bottom="0" header="0.31496062992125984" footer="0.31496062992125984"/>
  <pageSetup fitToHeight="0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5" zoomScaleNormal="85" zoomScaleSheetLayoutView="90" workbookViewId="0" topLeftCell="A1">
      <pane xSplit="5" ySplit="8" topLeftCell="I9" activePane="bottomRight" state="frozen"/>
      <selection pane="topLeft" activeCell="A1" sqref="A1"/>
      <selection pane="topRight" activeCell="F1" sqref="F1"/>
      <selection pane="bottomLeft" activeCell="A8" sqref="A8"/>
      <selection pane="bottomRight" activeCell="E29" sqref="E29"/>
    </sheetView>
  </sheetViews>
  <sheetFormatPr defaultColWidth="9.00390625" defaultRowHeight="12.75" outlineLevelRow="1" outlineLevelCol="1"/>
  <cols>
    <col min="1" max="1" width="9.25390625" style="1" customWidth="1"/>
    <col min="2" max="2" width="27.25390625" style="1" customWidth="1"/>
    <col min="3" max="3" width="20.375" style="1" hidden="1" customWidth="1"/>
    <col min="4" max="4" width="18.375" style="1" customWidth="1"/>
    <col min="5" max="5" width="28.875" style="1" customWidth="1"/>
    <col min="6" max="6" width="16.25390625" style="0" customWidth="1"/>
    <col min="7" max="7" width="16.625" style="0" customWidth="1" outlineLevel="1"/>
    <col min="8" max="8" width="16.75390625" style="0" customWidth="1" outlineLevel="1"/>
    <col min="9" max="9" width="17.25390625" style="0" customWidth="1" outlineLevel="1"/>
    <col min="10" max="10" width="17.375" style="0" customWidth="1"/>
    <col min="11" max="11" width="16.625" style="0" customWidth="1" outlineLevel="1"/>
    <col min="12" max="12" width="16.875" style="0" customWidth="1" outlineLevel="1"/>
    <col min="13" max="13" width="17.125" style="0" customWidth="1" outlineLevel="1"/>
    <col min="14" max="14" width="15.00390625" style="0" customWidth="1"/>
    <col min="15" max="15" width="16.625" style="0" customWidth="1" outlineLevel="1"/>
    <col min="16" max="16" width="17.25390625" style="0" customWidth="1" outlineLevel="1"/>
    <col min="17" max="17" width="17.125" style="0" customWidth="1" outlineLevel="1"/>
    <col min="18" max="18" width="18.375" style="0" customWidth="1"/>
    <col min="19" max="19" width="17.875" style="0" customWidth="1" outlineLevel="1"/>
    <col min="20" max="20" width="17.75390625" style="0" customWidth="1" outlineLevel="1"/>
    <col min="21" max="21" width="18.25390625" style="0" customWidth="1" outlineLevel="1"/>
  </cols>
  <sheetData>
    <row r="1" spans="5:9" ht="15.75">
      <c r="E1" s="95"/>
      <c r="F1" s="95"/>
      <c r="G1" s="95"/>
      <c r="H1" s="95"/>
      <c r="I1" s="95"/>
    </row>
    <row r="2" spans="1:9" ht="15.75">
      <c r="A2" s="95" t="s">
        <v>50</v>
      </c>
      <c r="B2" s="95"/>
      <c r="C2" s="95"/>
      <c r="D2" s="95"/>
      <c r="E2" s="95"/>
      <c r="F2" s="27"/>
      <c r="G2" s="27"/>
      <c r="H2" s="27"/>
      <c r="I2" s="27"/>
    </row>
    <row r="3" spans="5:9" ht="15.75">
      <c r="E3" s="27"/>
      <c r="F3" s="27"/>
      <c r="G3" s="27"/>
      <c r="H3" s="27"/>
      <c r="I3" s="27"/>
    </row>
    <row r="4" spans="1:21" ht="38.25" customHeight="1">
      <c r="A4" s="89" t="s">
        <v>12</v>
      </c>
      <c r="B4" s="89"/>
      <c r="C4" s="89"/>
      <c r="D4" s="89"/>
      <c r="E4" s="96" t="s">
        <v>13</v>
      </c>
      <c r="F4" s="88" t="s">
        <v>42</v>
      </c>
      <c r="G4" s="88"/>
      <c r="H4" s="88"/>
      <c r="I4" s="88"/>
      <c r="J4" s="88" t="s">
        <v>43</v>
      </c>
      <c r="K4" s="88"/>
      <c r="L4" s="88"/>
      <c r="M4" s="88"/>
      <c r="N4" s="88" t="s">
        <v>44</v>
      </c>
      <c r="O4" s="88"/>
      <c r="P4" s="88"/>
      <c r="Q4" s="88"/>
      <c r="R4" s="90" t="s">
        <v>45</v>
      </c>
      <c r="S4" s="90"/>
      <c r="T4" s="90"/>
      <c r="U4" s="90"/>
    </row>
    <row r="5" spans="1:21" ht="12.75" customHeight="1">
      <c r="A5" s="89"/>
      <c r="B5" s="89"/>
      <c r="C5" s="89"/>
      <c r="D5" s="89"/>
      <c r="E5" s="96"/>
      <c r="F5" s="89" t="s">
        <v>26</v>
      </c>
      <c r="G5" s="90" t="s">
        <v>37</v>
      </c>
      <c r="H5" s="88" t="s">
        <v>25</v>
      </c>
      <c r="I5" s="88"/>
      <c r="J5" s="89" t="s">
        <v>26</v>
      </c>
      <c r="K5" s="90" t="s">
        <v>37</v>
      </c>
      <c r="L5" s="88" t="s">
        <v>25</v>
      </c>
      <c r="M5" s="88"/>
      <c r="N5" s="89" t="s">
        <v>26</v>
      </c>
      <c r="O5" s="90" t="s">
        <v>37</v>
      </c>
      <c r="P5" s="88" t="s">
        <v>25</v>
      </c>
      <c r="Q5" s="88"/>
      <c r="R5" s="89" t="s">
        <v>26</v>
      </c>
      <c r="S5" s="90" t="s">
        <v>37</v>
      </c>
      <c r="T5" s="88" t="s">
        <v>25</v>
      </c>
      <c r="U5" s="88"/>
    </row>
    <row r="6" spans="1:21" s="3" customFormat="1" ht="108.75" customHeight="1">
      <c r="A6" s="89"/>
      <c r="B6" s="89"/>
      <c r="C6" s="89"/>
      <c r="D6" s="89"/>
      <c r="E6" s="96"/>
      <c r="F6" s="89"/>
      <c r="G6" s="90"/>
      <c r="H6" s="46" t="s">
        <v>27</v>
      </c>
      <c r="I6" s="46" t="s">
        <v>28</v>
      </c>
      <c r="J6" s="89"/>
      <c r="K6" s="90"/>
      <c r="L6" s="46" t="s">
        <v>27</v>
      </c>
      <c r="M6" s="46" t="s">
        <v>28</v>
      </c>
      <c r="N6" s="89"/>
      <c r="O6" s="90"/>
      <c r="P6" s="46" t="s">
        <v>27</v>
      </c>
      <c r="Q6" s="46" t="s">
        <v>28</v>
      </c>
      <c r="R6" s="89"/>
      <c r="S6" s="90"/>
      <c r="T6" s="46" t="s">
        <v>27</v>
      </c>
      <c r="U6" s="46" t="s">
        <v>28</v>
      </c>
    </row>
    <row r="7" spans="1:21" s="3" customFormat="1" ht="16.5" customHeight="1">
      <c r="A7" s="89"/>
      <c r="B7" s="89"/>
      <c r="C7" s="89"/>
      <c r="D7" s="89"/>
      <c r="E7" s="96"/>
      <c r="F7" s="89"/>
      <c r="G7" s="45" t="s">
        <v>23</v>
      </c>
      <c r="H7" s="45" t="s">
        <v>23</v>
      </c>
      <c r="I7" s="45" t="s">
        <v>23</v>
      </c>
      <c r="J7" s="89"/>
      <c r="K7" s="45" t="s">
        <v>23</v>
      </c>
      <c r="L7" s="45" t="s">
        <v>23</v>
      </c>
      <c r="M7" s="45" t="s">
        <v>23</v>
      </c>
      <c r="N7" s="89"/>
      <c r="O7" s="45" t="s">
        <v>23</v>
      </c>
      <c r="P7" s="45" t="s">
        <v>23</v>
      </c>
      <c r="Q7" s="45" t="s">
        <v>23</v>
      </c>
      <c r="R7" s="89"/>
      <c r="S7" s="45" t="s">
        <v>23</v>
      </c>
      <c r="T7" s="45" t="s">
        <v>23</v>
      </c>
      <c r="U7" s="45" t="s">
        <v>23</v>
      </c>
    </row>
    <row r="8" spans="1:21" s="3" customFormat="1" ht="44.25" customHeight="1">
      <c r="A8" s="91" t="s">
        <v>24</v>
      </c>
      <c r="B8" s="91"/>
      <c r="C8" s="91"/>
      <c r="D8" s="91"/>
      <c r="E8" s="92"/>
      <c r="F8" s="9">
        <f>F9+F14+F17+F27+F30+F36</f>
        <v>102252.00699999998</v>
      </c>
      <c r="G8" s="9">
        <f>G9+G14+G17+G27+G30+G36</f>
        <v>78851.432</v>
      </c>
      <c r="H8" s="9">
        <f>H9+H14+H17+H27+H30+H36</f>
        <v>14206.913</v>
      </c>
      <c r="I8" s="9">
        <f>I9+I14+I17+I27+I30+I36</f>
        <v>9193.662</v>
      </c>
      <c r="J8" s="9">
        <f aca="true" t="shared" si="0" ref="J8:U8">J9+J14+J17+J27+J30+J36+J39</f>
        <v>114405.41200000001</v>
      </c>
      <c r="K8" s="9">
        <f t="shared" si="0"/>
        <v>89964.584</v>
      </c>
      <c r="L8" s="9">
        <f t="shared" si="0"/>
        <v>13312.090999999999</v>
      </c>
      <c r="M8" s="9">
        <f t="shared" si="0"/>
        <v>11128.737000000001</v>
      </c>
      <c r="N8" s="9">
        <f t="shared" si="0"/>
        <v>117745.68100000001</v>
      </c>
      <c r="O8" s="9">
        <f t="shared" si="0"/>
        <v>93414.441</v>
      </c>
      <c r="P8" s="9">
        <f t="shared" si="0"/>
        <v>13775.440999999999</v>
      </c>
      <c r="Q8" s="9">
        <f t="shared" si="0"/>
        <v>10555.798999999999</v>
      </c>
      <c r="R8" s="9">
        <f t="shared" si="0"/>
        <v>334403.1000000001</v>
      </c>
      <c r="S8" s="9">
        <f t="shared" si="0"/>
        <v>262230.457</v>
      </c>
      <c r="T8" s="9">
        <f t="shared" si="0"/>
        <v>41294.445</v>
      </c>
      <c r="U8" s="9">
        <f t="shared" si="0"/>
        <v>30878.198000000004</v>
      </c>
    </row>
    <row r="9" spans="1:21" ht="31.5" customHeight="1">
      <c r="A9" s="80" t="s">
        <v>4</v>
      </c>
      <c r="B9" s="81"/>
      <c r="C9" s="81"/>
      <c r="D9" s="81"/>
      <c r="E9" s="81"/>
      <c r="F9" s="10">
        <f aca="true" t="shared" si="1" ref="F9:U9">F10+F12</f>
        <v>16014.532</v>
      </c>
      <c r="G9" s="10">
        <f t="shared" si="1"/>
        <v>14362.866999999998</v>
      </c>
      <c r="H9" s="19">
        <f t="shared" si="1"/>
        <v>1206</v>
      </c>
      <c r="I9" s="6">
        <f t="shared" si="1"/>
        <v>445.665</v>
      </c>
      <c r="J9" s="10">
        <f>J10+J12</f>
        <v>16823.671000000002</v>
      </c>
      <c r="K9" s="10">
        <f t="shared" si="1"/>
        <v>15161.806</v>
      </c>
      <c r="L9" s="19">
        <f t="shared" si="1"/>
        <v>1230.2</v>
      </c>
      <c r="M9" s="6">
        <f t="shared" si="1"/>
        <v>431.665</v>
      </c>
      <c r="N9" s="10">
        <f t="shared" si="1"/>
        <v>17684.739</v>
      </c>
      <c r="O9" s="10">
        <f t="shared" si="1"/>
        <v>16420.074</v>
      </c>
      <c r="P9" s="19">
        <f t="shared" si="1"/>
        <v>830</v>
      </c>
      <c r="Q9" s="6">
        <f t="shared" si="1"/>
        <v>434.665</v>
      </c>
      <c r="R9" s="10">
        <f t="shared" si="1"/>
        <v>50522.94200000001</v>
      </c>
      <c r="S9" s="10">
        <f t="shared" si="1"/>
        <v>45944.747</v>
      </c>
      <c r="T9" s="19">
        <f t="shared" si="1"/>
        <v>3266.2</v>
      </c>
      <c r="U9" s="6">
        <f t="shared" si="1"/>
        <v>1311.995</v>
      </c>
    </row>
    <row r="10" spans="1:21" ht="24" customHeight="1" outlineLevel="1">
      <c r="A10" s="72" t="s">
        <v>5</v>
      </c>
      <c r="B10" s="73"/>
      <c r="C10" s="73"/>
      <c r="D10" s="73"/>
      <c r="E10" s="73"/>
      <c r="F10" s="11">
        <f aca="true" t="shared" si="2" ref="F10:U10">F11</f>
        <v>6256.147999999999</v>
      </c>
      <c r="G10" s="11">
        <f t="shared" si="2"/>
        <v>5199.842</v>
      </c>
      <c r="H10" s="20">
        <f t="shared" si="2"/>
        <v>841</v>
      </c>
      <c r="I10" s="11">
        <f t="shared" si="2"/>
        <v>215.306</v>
      </c>
      <c r="J10" s="11">
        <f t="shared" si="2"/>
        <v>6413.522999999999</v>
      </c>
      <c r="K10" s="11">
        <f t="shared" si="2"/>
        <v>5412.217</v>
      </c>
      <c r="L10" s="20">
        <f t="shared" si="2"/>
        <v>800</v>
      </c>
      <c r="M10" s="11">
        <f t="shared" si="2"/>
        <v>201.306</v>
      </c>
      <c r="N10" s="11">
        <f t="shared" si="2"/>
        <v>6855.817</v>
      </c>
      <c r="O10" s="11">
        <f t="shared" si="2"/>
        <v>5994.511</v>
      </c>
      <c r="P10" s="20">
        <f t="shared" si="2"/>
        <v>655</v>
      </c>
      <c r="Q10" s="11">
        <f t="shared" si="2"/>
        <v>206.306</v>
      </c>
      <c r="R10" s="11">
        <f t="shared" si="2"/>
        <v>19525.488</v>
      </c>
      <c r="S10" s="11">
        <f t="shared" si="2"/>
        <v>16606.57</v>
      </c>
      <c r="T10" s="20">
        <f t="shared" si="2"/>
        <v>2296</v>
      </c>
      <c r="U10" s="11">
        <f t="shared" si="2"/>
        <v>622.918</v>
      </c>
    </row>
    <row r="11" spans="1:21" ht="16.5" customHeight="1" outlineLevel="1">
      <c r="A11" s="82"/>
      <c r="B11" s="83"/>
      <c r="C11" s="83"/>
      <c r="D11" s="84"/>
      <c r="E11" s="4" t="s">
        <v>14</v>
      </c>
      <c r="F11" s="12">
        <f>G11+H11+I11</f>
        <v>6256.147999999999</v>
      </c>
      <c r="G11" s="25">
        <v>5199.842</v>
      </c>
      <c r="H11" s="21">
        <v>841</v>
      </c>
      <c r="I11" s="21">
        <v>215.306</v>
      </c>
      <c r="J11" s="12">
        <f>K11+L11+M11</f>
        <v>6413.522999999999</v>
      </c>
      <c r="K11" s="25">
        <v>5412.217</v>
      </c>
      <c r="L11" s="21">
        <v>800</v>
      </c>
      <c r="M11" s="21">
        <v>201.306</v>
      </c>
      <c r="N11" s="12">
        <f>O11+P11+Q11</f>
        <v>6855.817</v>
      </c>
      <c r="O11" s="25">
        <v>5994.511</v>
      </c>
      <c r="P11" s="21">
        <v>655</v>
      </c>
      <c r="Q11" s="21">
        <v>206.306</v>
      </c>
      <c r="R11" s="12">
        <f>S11+T11+U11</f>
        <v>19525.488</v>
      </c>
      <c r="S11" s="25">
        <f>G11+K11+O11</f>
        <v>16606.57</v>
      </c>
      <c r="T11" s="25">
        <f>H11+L11+P11</f>
        <v>2296</v>
      </c>
      <c r="U11" s="25">
        <f>I11+M11+Q11</f>
        <v>622.918</v>
      </c>
    </row>
    <row r="12" spans="1:21" ht="17.25" customHeight="1" outlineLevel="1">
      <c r="A12" s="72" t="s">
        <v>6</v>
      </c>
      <c r="B12" s="73"/>
      <c r="C12" s="73"/>
      <c r="D12" s="73"/>
      <c r="E12" s="73"/>
      <c r="F12" s="11">
        <f aca="true" t="shared" si="3" ref="F12:U12">SUM(F13:F13)</f>
        <v>9758.384</v>
      </c>
      <c r="G12" s="11">
        <f t="shared" si="3"/>
        <v>9163.025</v>
      </c>
      <c r="H12" s="20">
        <f t="shared" si="3"/>
        <v>365</v>
      </c>
      <c r="I12" s="20">
        <f t="shared" si="3"/>
        <v>230.359</v>
      </c>
      <c r="J12" s="11">
        <f t="shared" si="3"/>
        <v>10410.148000000001</v>
      </c>
      <c r="K12" s="11">
        <f t="shared" si="3"/>
        <v>9749.589</v>
      </c>
      <c r="L12" s="20">
        <f t="shared" si="3"/>
        <v>430.2</v>
      </c>
      <c r="M12" s="20">
        <f t="shared" si="3"/>
        <v>230.359</v>
      </c>
      <c r="N12" s="11">
        <f t="shared" si="3"/>
        <v>10828.922</v>
      </c>
      <c r="O12" s="11">
        <f t="shared" si="3"/>
        <v>10425.563</v>
      </c>
      <c r="P12" s="20">
        <f t="shared" si="3"/>
        <v>175</v>
      </c>
      <c r="Q12" s="20">
        <f t="shared" si="3"/>
        <v>228.359</v>
      </c>
      <c r="R12" s="11">
        <f t="shared" si="3"/>
        <v>30997.454000000005</v>
      </c>
      <c r="S12" s="11">
        <f t="shared" si="3"/>
        <v>29338.177000000003</v>
      </c>
      <c r="T12" s="20">
        <f t="shared" si="3"/>
        <v>970.2</v>
      </c>
      <c r="U12" s="20">
        <f t="shared" si="3"/>
        <v>689.077</v>
      </c>
    </row>
    <row r="13" spans="1:21" ht="16.5" customHeight="1" outlineLevel="1">
      <c r="A13" s="82"/>
      <c r="B13" s="83"/>
      <c r="C13" s="83"/>
      <c r="D13" s="84"/>
      <c r="E13" s="4" t="s">
        <v>15</v>
      </c>
      <c r="F13" s="12">
        <f>G13+H13+I13</f>
        <v>9758.384</v>
      </c>
      <c r="G13" s="25">
        <v>9163.025</v>
      </c>
      <c r="H13" s="21">
        <v>365</v>
      </c>
      <c r="I13" s="21">
        <v>230.359</v>
      </c>
      <c r="J13" s="12">
        <f>K13+L13+M13</f>
        <v>10410.148000000001</v>
      </c>
      <c r="K13" s="25">
        <v>9749.589</v>
      </c>
      <c r="L13" s="21">
        <v>430.2</v>
      </c>
      <c r="M13" s="21">
        <v>230.359</v>
      </c>
      <c r="N13" s="12">
        <f>O13+P13+Q13</f>
        <v>10828.922</v>
      </c>
      <c r="O13" s="25">
        <v>10425.563</v>
      </c>
      <c r="P13" s="21">
        <v>175</v>
      </c>
      <c r="Q13" s="21">
        <v>228.359</v>
      </c>
      <c r="R13" s="12">
        <f>S13+T13+U13</f>
        <v>30997.454000000005</v>
      </c>
      <c r="S13" s="25">
        <f>G13+K13+O13</f>
        <v>29338.177000000003</v>
      </c>
      <c r="T13" s="25">
        <f>H13+L13+P13</f>
        <v>970.2</v>
      </c>
      <c r="U13" s="25">
        <f>I13+M13+Q13</f>
        <v>689.077</v>
      </c>
    </row>
    <row r="14" spans="1:21" ht="31.5" customHeight="1">
      <c r="A14" s="80" t="s">
        <v>7</v>
      </c>
      <c r="B14" s="81"/>
      <c r="C14" s="81"/>
      <c r="D14" s="81"/>
      <c r="E14" s="81"/>
      <c r="F14" s="10">
        <f aca="true" t="shared" si="4" ref="F14:U14">F15</f>
        <v>9931.457</v>
      </c>
      <c r="G14" s="10">
        <f t="shared" si="4"/>
        <v>8637.364</v>
      </c>
      <c r="H14" s="19">
        <f t="shared" si="4"/>
        <v>736.351</v>
      </c>
      <c r="I14" s="19">
        <f t="shared" si="4"/>
        <v>557.742</v>
      </c>
      <c r="J14" s="10">
        <f t="shared" si="4"/>
        <v>10235.256000000001</v>
      </c>
      <c r="K14" s="10">
        <f t="shared" si="4"/>
        <v>8407.066</v>
      </c>
      <c r="L14" s="19">
        <f t="shared" si="4"/>
        <v>440.751</v>
      </c>
      <c r="M14" s="19">
        <f t="shared" si="4"/>
        <v>1387.439</v>
      </c>
      <c r="N14" s="10">
        <f t="shared" si="4"/>
        <v>10738.659</v>
      </c>
      <c r="O14" s="10">
        <f t="shared" si="4"/>
        <v>8195.953</v>
      </c>
      <c r="P14" s="19">
        <f t="shared" si="4"/>
        <v>612.831</v>
      </c>
      <c r="Q14" s="19">
        <f t="shared" si="4"/>
        <v>1929.875</v>
      </c>
      <c r="R14" s="10">
        <f t="shared" si="4"/>
        <v>30905.372000000003</v>
      </c>
      <c r="S14" s="10">
        <f t="shared" si="4"/>
        <v>25240.383</v>
      </c>
      <c r="T14" s="19">
        <f t="shared" si="4"/>
        <v>1789.933</v>
      </c>
      <c r="U14" s="19">
        <f t="shared" si="4"/>
        <v>3875.056</v>
      </c>
    </row>
    <row r="15" spans="1:21" ht="21.75" customHeight="1" outlineLevel="1">
      <c r="A15" s="72" t="s">
        <v>8</v>
      </c>
      <c r="B15" s="73"/>
      <c r="C15" s="73"/>
      <c r="D15" s="73"/>
      <c r="E15" s="73"/>
      <c r="F15" s="11">
        <f aca="true" t="shared" si="5" ref="F15:U15">SUM(F16:F16)</f>
        <v>9931.457</v>
      </c>
      <c r="G15" s="11">
        <f t="shared" si="5"/>
        <v>8637.364</v>
      </c>
      <c r="H15" s="20">
        <f t="shared" si="5"/>
        <v>736.351</v>
      </c>
      <c r="I15" s="20">
        <f t="shared" si="5"/>
        <v>557.742</v>
      </c>
      <c r="J15" s="11">
        <f t="shared" si="5"/>
        <v>10235.256000000001</v>
      </c>
      <c r="K15" s="11">
        <f t="shared" si="5"/>
        <v>8407.066</v>
      </c>
      <c r="L15" s="20">
        <f t="shared" si="5"/>
        <v>440.751</v>
      </c>
      <c r="M15" s="20">
        <f t="shared" si="5"/>
        <v>1387.439</v>
      </c>
      <c r="N15" s="11">
        <f t="shared" si="5"/>
        <v>10738.659</v>
      </c>
      <c r="O15" s="11">
        <f t="shared" si="5"/>
        <v>8195.953</v>
      </c>
      <c r="P15" s="20">
        <f t="shared" si="5"/>
        <v>612.831</v>
      </c>
      <c r="Q15" s="20">
        <f t="shared" si="5"/>
        <v>1929.875</v>
      </c>
      <c r="R15" s="11">
        <f t="shared" si="5"/>
        <v>30905.372000000003</v>
      </c>
      <c r="S15" s="11">
        <f t="shared" si="5"/>
        <v>25240.383</v>
      </c>
      <c r="T15" s="20">
        <f t="shared" si="5"/>
        <v>1789.933</v>
      </c>
      <c r="U15" s="20">
        <f t="shared" si="5"/>
        <v>3875.056</v>
      </c>
    </row>
    <row r="16" spans="1:21" ht="16.5" customHeight="1" outlineLevel="1">
      <c r="A16" s="82"/>
      <c r="B16" s="83"/>
      <c r="C16" s="83"/>
      <c r="D16" s="84"/>
      <c r="E16" s="4" t="s">
        <v>16</v>
      </c>
      <c r="F16" s="12">
        <f>G16+H16+I16</f>
        <v>9931.457</v>
      </c>
      <c r="G16" s="25">
        <v>8637.364</v>
      </c>
      <c r="H16" s="21">
        <v>736.351</v>
      </c>
      <c r="I16" s="21">
        <v>557.742</v>
      </c>
      <c r="J16" s="12">
        <f>K16+L16+M16</f>
        <v>10235.256000000001</v>
      </c>
      <c r="K16" s="25">
        <v>8407.066</v>
      </c>
      <c r="L16" s="21">
        <v>440.751</v>
      </c>
      <c r="M16" s="21">
        <v>1387.439</v>
      </c>
      <c r="N16" s="12">
        <f>O16+P16+Q16</f>
        <v>10738.659</v>
      </c>
      <c r="O16" s="25">
        <v>8195.953</v>
      </c>
      <c r="P16" s="21">
        <v>612.831</v>
      </c>
      <c r="Q16" s="21">
        <v>1929.875</v>
      </c>
      <c r="R16" s="12">
        <f>S16+T16+U16</f>
        <v>30905.372000000003</v>
      </c>
      <c r="S16" s="25">
        <f>G16+K16+O16</f>
        <v>25240.383</v>
      </c>
      <c r="T16" s="25">
        <f>H16+L16+P16</f>
        <v>1789.933</v>
      </c>
      <c r="U16" s="25">
        <f>I16+M16+Q16</f>
        <v>3875.056</v>
      </c>
    </row>
    <row r="17" spans="1:21" ht="30.75" customHeight="1">
      <c r="A17" s="80" t="s">
        <v>9</v>
      </c>
      <c r="B17" s="81"/>
      <c r="C17" s="81"/>
      <c r="D17" s="81"/>
      <c r="E17" s="81"/>
      <c r="F17" s="10">
        <f aca="true" t="shared" si="6" ref="F17:U17">F18+F20+F23</f>
        <v>28156.674999999996</v>
      </c>
      <c r="G17" s="10">
        <f t="shared" si="6"/>
        <v>19526.67</v>
      </c>
      <c r="H17" s="19">
        <f t="shared" si="6"/>
        <v>4118</v>
      </c>
      <c r="I17" s="19">
        <f t="shared" si="6"/>
        <v>4512.005</v>
      </c>
      <c r="J17" s="10">
        <f t="shared" si="6"/>
        <v>28683.873000000003</v>
      </c>
      <c r="K17" s="10">
        <f t="shared" si="6"/>
        <v>20304.45</v>
      </c>
      <c r="L17" s="19">
        <f t="shared" si="6"/>
        <v>3586</v>
      </c>
      <c r="M17" s="19">
        <f t="shared" si="6"/>
        <v>4793.423</v>
      </c>
      <c r="N17" s="10">
        <f t="shared" si="6"/>
        <v>25667.971999999998</v>
      </c>
      <c r="O17" s="10">
        <f t="shared" si="6"/>
        <v>18154.468999999997</v>
      </c>
      <c r="P17" s="19">
        <f t="shared" si="6"/>
        <v>2849</v>
      </c>
      <c r="Q17" s="19">
        <f t="shared" si="6"/>
        <v>4664.503</v>
      </c>
      <c r="R17" s="10">
        <f t="shared" si="6"/>
        <v>82508.52</v>
      </c>
      <c r="S17" s="10">
        <f t="shared" si="6"/>
        <v>57985.58900000001</v>
      </c>
      <c r="T17" s="19">
        <f t="shared" si="6"/>
        <v>10553</v>
      </c>
      <c r="U17" s="19">
        <f t="shared" si="6"/>
        <v>13969.931</v>
      </c>
    </row>
    <row r="18" spans="1:21" ht="25.5" customHeight="1" outlineLevel="1">
      <c r="A18" s="72" t="s">
        <v>18</v>
      </c>
      <c r="B18" s="73"/>
      <c r="C18" s="73"/>
      <c r="D18" s="73"/>
      <c r="E18" s="73"/>
      <c r="F18" s="11">
        <f aca="true" t="shared" si="7" ref="F18:U18">SUM(F19:F19)</f>
        <v>18245.975</v>
      </c>
      <c r="G18" s="11">
        <f t="shared" si="7"/>
        <v>10223.97</v>
      </c>
      <c r="H18" s="20">
        <f t="shared" si="7"/>
        <v>3512</v>
      </c>
      <c r="I18" s="20">
        <f t="shared" si="7"/>
        <v>4510.005</v>
      </c>
      <c r="J18" s="11">
        <f t="shared" si="7"/>
        <v>18296.846</v>
      </c>
      <c r="K18" s="11">
        <f t="shared" si="7"/>
        <v>10395.423</v>
      </c>
      <c r="L18" s="20">
        <f t="shared" si="7"/>
        <v>3110</v>
      </c>
      <c r="M18" s="20">
        <f t="shared" si="7"/>
        <v>4791.423</v>
      </c>
      <c r="N18" s="11">
        <f t="shared" si="7"/>
        <v>17755.722999999998</v>
      </c>
      <c r="O18" s="11">
        <f t="shared" si="7"/>
        <v>10759.22</v>
      </c>
      <c r="P18" s="20">
        <f t="shared" si="7"/>
        <v>2334</v>
      </c>
      <c r="Q18" s="20">
        <f t="shared" si="7"/>
        <v>4662.503</v>
      </c>
      <c r="R18" s="11">
        <f t="shared" si="7"/>
        <v>54298.543999999994</v>
      </c>
      <c r="S18" s="11">
        <f t="shared" si="7"/>
        <v>31378.612999999998</v>
      </c>
      <c r="T18" s="20">
        <f t="shared" si="7"/>
        <v>8956</v>
      </c>
      <c r="U18" s="20">
        <f t="shared" si="7"/>
        <v>13963.931</v>
      </c>
    </row>
    <row r="19" spans="1:21" ht="16.5" customHeight="1" outlineLevel="1">
      <c r="A19" s="82"/>
      <c r="B19" s="83"/>
      <c r="C19" s="83"/>
      <c r="D19" s="84"/>
      <c r="E19" s="4" t="s">
        <v>0</v>
      </c>
      <c r="F19" s="12">
        <f>G19+H19+I19</f>
        <v>18245.975</v>
      </c>
      <c r="G19" s="25">
        <v>10223.97</v>
      </c>
      <c r="H19" s="21">
        <v>3512</v>
      </c>
      <c r="I19" s="21">
        <v>4510.005</v>
      </c>
      <c r="J19" s="12">
        <f>K19+L19+M19</f>
        <v>18296.846</v>
      </c>
      <c r="K19" s="25">
        <v>10395.423</v>
      </c>
      <c r="L19" s="21">
        <v>3110</v>
      </c>
      <c r="M19" s="21">
        <v>4791.423</v>
      </c>
      <c r="N19" s="12">
        <f>O19+P19+Q19</f>
        <v>17755.722999999998</v>
      </c>
      <c r="O19" s="25">
        <v>10759.22</v>
      </c>
      <c r="P19" s="21">
        <v>2334</v>
      </c>
      <c r="Q19" s="21">
        <v>4662.503</v>
      </c>
      <c r="R19" s="12">
        <f>S19+T19+U19</f>
        <v>54298.543999999994</v>
      </c>
      <c r="S19" s="25">
        <f>G19+K19+O19</f>
        <v>31378.612999999998</v>
      </c>
      <c r="T19" s="25">
        <f>H19+L19+P19</f>
        <v>8956</v>
      </c>
      <c r="U19" s="25">
        <f>I19+M19+Q19</f>
        <v>13963.931</v>
      </c>
    </row>
    <row r="20" spans="1:21" ht="16.5" customHeight="1" outlineLevel="1">
      <c r="A20" s="72" t="s">
        <v>10</v>
      </c>
      <c r="B20" s="73"/>
      <c r="C20" s="73"/>
      <c r="D20" s="73"/>
      <c r="E20" s="73"/>
      <c r="F20" s="11">
        <f aca="true" t="shared" si="8" ref="F20:U20">SUM(F21:F22)</f>
        <v>4586.227</v>
      </c>
      <c r="G20" s="11">
        <f t="shared" si="8"/>
        <v>4209.227</v>
      </c>
      <c r="H20" s="20">
        <f t="shared" si="8"/>
        <v>376</v>
      </c>
      <c r="I20" s="20">
        <f t="shared" si="8"/>
        <v>1</v>
      </c>
      <c r="J20" s="11">
        <f t="shared" si="8"/>
        <v>4183.398</v>
      </c>
      <c r="K20" s="11">
        <f t="shared" si="8"/>
        <v>3820.398</v>
      </c>
      <c r="L20" s="20">
        <f t="shared" si="8"/>
        <v>362</v>
      </c>
      <c r="M20" s="20">
        <f t="shared" si="8"/>
        <v>1</v>
      </c>
      <c r="N20" s="11">
        <f t="shared" si="8"/>
        <v>4071.433</v>
      </c>
      <c r="O20" s="11">
        <f t="shared" si="8"/>
        <v>3736.433</v>
      </c>
      <c r="P20" s="20">
        <f t="shared" si="8"/>
        <v>334</v>
      </c>
      <c r="Q20" s="20">
        <f t="shared" si="8"/>
        <v>1</v>
      </c>
      <c r="R20" s="11">
        <f t="shared" si="8"/>
        <v>12841.058</v>
      </c>
      <c r="S20" s="11">
        <f t="shared" si="8"/>
        <v>11766.058</v>
      </c>
      <c r="T20" s="20">
        <f t="shared" si="8"/>
        <v>1072</v>
      </c>
      <c r="U20" s="20">
        <f t="shared" si="8"/>
        <v>3</v>
      </c>
    </row>
    <row r="21" spans="1:21" ht="15.75" customHeight="1" outlineLevel="1">
      <c r="A21" s="82"/>
      <c r="B21" s="83"/>
      <c r="C21" s="83"/>
      <c r="D21" s="84"/>
      <c r="E21" s="4" t="s">
        <v>3</v>
      </c>
      <c r="F21" s="12">
        <f>G21+H21+I21</f>
        <v>2996.137</v>
      </c>
      <c r="G21" s="25">
        <v>2619.137</v>
      </c>
      <c r="H21" s="60">
        <v>376</v>
      </c>
      <c r="I21" s="60">
        <v>1</v>
      </c>
      <c r="J21" s="12">
        <f>K21+L21+M21</f>
        <v>2356.174</v>
      </c>
      <c r="K21" s="25">
        <v>1993.174</v>
      </c>
      <c r="L21" s="60">
        <v>362</v>
      </c>
      <c r="M21" s="60">
        <v>1</v>
      </c>
      <c r="N21" s="12">
        <f>O21+P21+Q21</f>
        <v>2072.715</v>
      </c>
      <c r="O21" s="25">
        <v>1737.715</v>
      </c>
      <c r="P21" s="60">
        <v>334</v>
      </c>
      <c r="Q21" s="60">
        <v>1</v>
      </c>
      <c r="R21" s="12">
        <f>S21+T21+U21</f>
        <v>7425.026</v>
      </c>
      <c r="S21" s="25">
        <f>G21+K21+O21</f>
        <v>6350.026</v>
      </c>
      <c r="T21" s="60">
        <f>H21+L21+P21</f>
        <v>1072</v>
      </c>
      <c r="U21" s="60">
        <f>I21+M21+Q21</f>
        <v>3</v>
      </c>
    </row>
    <row r="22" spans="1:21" ht="17.25" customHeight="1" outlineLevel="1">
      <c r="A22" s="85"/>
      <c r="B22" s="86"/>
      <c r="C22" s="86"/>
      <c r="D22" s="87"/>
      <c r="E22" s="4" t="s">
        <v>17</v>
      </c>
      <c r="F22" s="12">
        <f>G22</f>
        <v>1590.09</v>
      </c>
      <c r="G22" s="25">
        <v>1590.09</v>
      </c>
      <c r="H22" s="61"/>
      <c r="I22" s="61"/>
      <c r="J22" s="12">
        <f>K22</f>
        <v>1827.224</v>
      </c>
      <c r="K22" s="25">
        <v>1827.224</v>
      </c>
      <c r="L22" s="61"/>
      <c r="M22" s="61"/>
      <c r="N22" s="12">
        <f>O22</f>
        <v>1998.718</v>
      </c>
      <c r="O22" s="25">
        <v>1998.718</v>
      </c>
      <c r="P22" s="61"/>
      <c r="Q22" s="61"/>
      <c r="R22" s="12">
        <f>S22</f>
        <v>5416.032</v>
      </c>
      <c r="S22" s="25">
        <f>G22+K22+O22</f>
        <v>5416.032</v>
      </c>
      <c r="T22" s="61"/>
      <c r="U22" s="61"/>
    </row>
    <row r="23" spans="1:21" ht="15.75" customHeight="1" outlineLevel="1">
      <c r="A23" s="72" t="s">
        <v>11</v>
      </c>
      <c r="B23" s="73"/>
      <c r="C23" s="73"/>
      <c r="D23" s="73"/>
      <c r="E23" s="73"/>
      <c r="F23" s="11">
        <f>SUM(F24:F26)</f>
        <v>5324.473</v>
      </c>
      <c r="G23" s="11">
        <f>SUM(G24:G26)</f>
        <v>5093.473</v>
      </c>
      <c r="H23" s="20">
        <f>SUM(H24:H25)</f>
        <v>230</v>
      </c>
      <c r="I23" s="20">
        <f>SUM(I24:I25)</f>
        <v>1</v>
      </c>
      <c r="J23" s="11">
        <f>SUM(J24:J26)</f>
        <v>6203.629</v>
      </c>
      <c r="K23" s="11">
        <f>SUM(K24:K26)</f>
        <v>6088.629</v>
      </c>
      <c r="L23" s="20">
        <f>SUM(L24:L25)</f>
        <v>114</v>
      </c>
      <c r="M23" s="20">
        <f>SUM(M24:M25)</f>
        <v>1</v>
      </c>
      <c r="N23" s="11">
        <f>SUM(N24:N26)</f>
        <v>3840.816</v>
      </c>
      <c r="O23" s="11">
        <f>SUM(O24:O26)</f>
        <v>3658.816</v>
      </c>
      <c r="P23" s="20">
        <f>SUM(P24:P25)</f>
        <v>181</v>
      </c>
      <c r="Q23" s="20">
        <f>SUM(Q24:Q25)</f>
        <v>1</v>
      </c>
      <c r="R23" s="11">
        <f>SUM(R24:R26)</f>
        <v>15368.918000000001</v>
      </c>
      <c r="S23" s="11">
        <f>SUM(S24:S26)</f>
        <v>14840.918000000001</v>
      </c>
      <c r="T23" s="20">
        <f>SUM(T24:T25)</f>
        <v>525</v>
      </c>
      <c r="U23" s="20">
        <f>SUM(U24:U25)</f>
        <v>3</v>
      </c>
    </row>
    <row r="24" spans="1:21" ht="15" customHeight="1" outlineLevel="1">
      <c r="A24" s="74"/>
      <c r="B24" s="74"/>
      <c r="C24" s="74"/>
      <c r="D24" s="75"/>
      <c r="E24" s="4" t="s">
        <v>1</v>
      </c>
      <c r="F24" s="12">
        <f>G24+H24+I24</f>
        <v>679.092</v>
      </c>
      <c r="G24" s="25">
        <v>448.092</v>
      </c>
      <c r="H24" s="60">
        <v>230</v>
      </c>
      <c r="I24" s="60">
        <v>1</v>
      </c>
      <c r="J24" s="12">
        <f>K24+L24+M24</f>
        <v>1009.683</v>
      </c>
      <c r="K24" s="25">
        <v>894.683</v>
      </c>
      <c r="L24" s="60">
        <v>114</v>
      </c>
      <c r="M24" s="60">
        <v>1</v>
      </c>
      <c r="N24" s="12">
        <f>O24+P24+Q24</f>
        <v>775.718</v>
      </c>
      <c r="O24" s="25">
        <v>593.718</v>
      </c>
      <c r="P24" s="60">
        <v>181</v>
      </c>
      <c r="Q24" s="60">
        <v>1</v>
      </c>
      <c r="R24" s="12">
        <f>S24+T24+U24</f>
        <v>2464.493</v>
      </c>
      <c r="S24" s="25">
        <f>G24+K24+O24</f>
        <v>1936.493</v>
      </c>
      <c r="T24" s="60">
        <f>H24+L24+P24</f>
        <v>525</v>
      </c>
      <c r="U24" s="60">
        <f>I24+M24+Q24</f>
        <v>3</v>
      </c>
    </row>
    <row r="25" spans="1:21" ht="15" customHeight="1" outlineLevel="1">
      <c r="A25" s="76"/>
      <c r="B25" s="76"/>
      <c r="C25" s="76"/>
      <c r="D25" s="77"/>
      <c r="E25" s="4" t="s">
        <v>2</v>
      </c>
      <c r="F25" s="12">
        <f>G25</f>
        <v>4645.381</v>
      </c>
      <c r="G25" s="25">
        <v>4645.381</v>
      </c>
      <c r="H25" s="70"/>
      <c r="I25" s="70"/>
      <c r="J25" s="12">
        <f>K25</f>
        <v>5193.946</v>
      </c>
      <c r="K25" s="25">
        <v>5193.946</v>
      </c>
      <c r="L25" s="70"/>
      <c r="M25" s="70"/>
      <c r="N25" s="12">
        <f>O25</f>
        <v>3065.098</v>
      </c>
      <c r="O25" s="25">
        <v>3065.098</v>
      </c>
      <c r="P25" s="70"/>
      <c r="Q25" s="70"/>
      <c r="R25" s="12">
        <f>S25</f>
        <v>12904.425000000001</v>
      </c>
      <c r="S25" s="25">
        <f>G25+K25+O25</f>
        <v>12904.425000000001</v>
      </c>
      <c r="T25" s="70"/>
      <c r="U25" s="70"/>
    </row>
    <row r="26" spans="1:21" ht="15" customHeight="1" outlineLevel="1">
      <c r="A26" s="78"/>
      <c r="B26" s="78"/>
      <c r="C26" s="78"/>
      <c r="D26" s="79"/>
      <c r="E26" s="7" t="s">
        <v>30</v>
      </c>
      <c r="F26" s="12">
        <f>G26</f>
        <v>0</v>
      </c>
      <c r="G26" s="25"/>
      <c r="H26" s="61"/>
      <c r="I26" s="61"/>
      <c r="J26" s="12">
        <f>K26</f>
        <v>0</v>
      </c>
      <c r="K26" s="25"/>
      <c r="L26" s="61"/>
      <c r="M26" s="61"/>
      <c r="N26" s="12">
        <f>O26</f>
        <v>0</v>
      </c>
      <c r="O26" s="25"/>
      <c r="P26" s="61"/>
      <c r="Q26" s="61"/>
      <c r="R26" s="12">
        <f>S26</f>
        <v>0</v>
      </c>
      <c r="S26" s="25">
        <f>G26+K26+O26</f>
        <v>0</v>
      </c>
      <c r="T26" s="61"/>
      <c r="U26" s="61"/>
    </row>
    <row r="27" spans="1:21" ht="21.75" customHeight="1">
      <c r="A27" s="66" t="s">
        <v>19</v>
      </c>
      <c r="B27" s="66"/>
      <c r="C27" s="66"/>
      <c r="D27" s="66"/>
      <c r="E27" s="66"/>
      <c r="F27" s="10">
        <f aca="true" t="shared" si="9" ref="F27:U27">F28</f>
        <v>6994.746</v>
      </c>
      <c r="G27" s="10">
        <f t="shared" si="9"/>
        <v>5986.799</v>
      </c>
      <c r="H27" s="19">
        <f t="shared" si="9"/>
        <v>866.997</v>
      </c>
      <c r="I27" s="19">
        <f t="shared" si="9"/>
        <v>140.95</v>
      </c>
      <c r="J27" s="10">
        <f t="shared" si="9"/>
        <v>4253.242</v>
      </c>
      <c r="K27" s="10">
        <f t="shared" si="9"/>
        <v>2901.995</v>
      </c>
      <c r="L27" s="19">
        <f>L28</f>
        <v>925.797</v>
      </c>
      <c r="M27" s="19">
        <f t="shared" si="9"/>
        <v>425.45</v>
      </c>
      <c r="N27" s="10">
        <f t="shared" si="9"/>
        <v>6153.669000000001</v>
      </c>
      <c r="O27" s="10">
        <f t="shared" si="9"/>
        <v>5152.51</v>
      </c>
      <c r="P27" s="19">
        <f t="shared" si="9"/>
        <v>809.247</v>
      </c>
      <c r="Q27" s="19">
        <f t="shared" si="9"/>
        <v>191.912</v>
      </c>
      <c r="R27" s="10">
        <f t="shared" si="9"/>
        <v>17401.657000000003</v>
      </c>
      <c r="S27" s="10">
        <f t="shared" si="9"/>
        <v>14041.304</v>
      </c>
      <c r="T27" s="19">
        <f t="shared" si="9"/>
        <v>2602.0409999999997</v>
      </c>
      <c r="U27" s="19">
        <f t="shared" si="9"/>
        <v>758.312</v>
      </c>
    </row>
    <row r="28" spans="1:21" ht="15.75" outlineLevel="1">
      <c r="A28" s="58" t="s">
        <v>20</v>
      </c>
      <c r="B28" s="58"/>
      <c r="C28" s="58"/>
      <c r="D28" s="58"/>
      <c r="E28" s="58"/>
      <c r="F28" s="11">
        <f aca="true" t="shared" si="10" ref="F28:U28">SUM(F29:F29)</f>
        <v>6994.746</v>
      </c>
      <c r="G28" s="11">
        <f t="shared" si="10"/>
        <v>5986.799</v>
      </c>
      <c r="H28" s="20">
        <f t="shared" si="10"/>
        <v>866.997</v>
      </c>
      <c r="I28" s="20">
        <f t="shared" si="10"/>
        <v>140.95</v>
      </c>
      <c r="J28" s="11">
        <f t="shared" si="10"/>
        <v>4253.242</v>
      </c>
      <c r="K28" s="11">
        <f t="shared" si="10"/>
        <v>2901.995</v>
      </c>
      <c r="L28" s="20">
        <f t="shared" si="10"/>
        <v>925.797</v>
      </c>
      <c r="M28" s="20">
        <f t="shared" si="10"/>
        <v>425.45</v>
      </c>
      <c r="N28" s="11">
        <f t="shared" si="10"/>
        <v>6153.669000000001</v>
      </c>
      <c r="O28" s="11">
        <f t="shared" si="10"/>
        <v>5152.51</v>
      </c>
      <c r="P28" s="20">
        <f t="shared" si="10"/>
        <v>809.247</v>
      </c>
      <c r="Q28" s="20">
        <f t="shared" si="10"/>
        <v>191.912</v>
      </c>
      <c r="R28" s="11">
        <f t="shared" si="10"/>
        <v>17401.657000000003</v>
      </c>
      <c r="S28" s="11">
        <f t="shared" si="10"/>
        <v>14041.304</v>
      </c>
      <c r="T28" s="20">
        <f t="shared" si="10"/>
        <v>2602.0409999999997</v>
      </c>
      <c r="U28" s="20">
        <f t="shared" si="10"/>
        <v>758.312</v>
      </c>
    </row>
    <row r="29" spans="1:21" ht="15.75" outlineLevel="1">
      <c r="A29" s="59"/>
      <c r="B29" s="59"/>
      <c r="C29" s="59"/>
      <c r="D29" s="59"/>
      <c r="E29" s="5" t="s">
        <v>21</v>
      </c>
      <c r="F29" s="12">
        <f>G29+H29+I29</f>
        <v>6994.746</v>
      </c>
      <c r="G29" s="25">
        <v>5986.799</v>
      </c>
      <c r="H29" s="21">
        <v>866.997</v>
      </c>
      <c r="I29" s="21">
        <v>140.95</v>
      </c>
      <c r="J29" s="12">
        <f>K29+L29+M29</f>
        <v>4253.242</v>
      </c>
      <c r="K29" s="25">
        <v>2901.995</v>
      </c>
      <c r="L29" s="21">
        <v>925.797</v>
      </c>
      <c r="M29" s="21">
        <v>425.45</v>
      </c>
      <c r="N29" s="12">
        <f>O29+P29+Q29</f>
        <v>6153.669000000001</v>
      </c>
      <c r="O29" s="25">
        <v>5152.51</v>
      </c>
      <c r="P29" s="21">
        <v>809.247</v>
      </c>
      <c r="Q29" s="21">
        <v>191.912</v>
      </c>
      <c r="R29" s="12">
        <f>S29+T29+U29</f>
        <v>17401.657000000003</v>
      </c>
      <c r="S29" s="25">
        <f>G29+K29+O29</f>
        <v>14041.304</v>
      </c>
      <c r="T29" s="25">
        <f>H29+L29+P29</f>
        <v>2602.0409999999997</v>
      </c>
      <c r="U29" s="25">
        <f>I29+M29+Q29</f>
        <v>758.312</v>
      </c>
    </row>
    <row r="30" spans="1:21" ht="15.75">
      <c r="A30" s="71" t="s">
        <v>31</v>
      </c>
      <c r="B30" s="71"/>
      <c r="C30" s="71"/>
      <c r="D30" s="71"/>
      <c r="E30" s="71"/>
      <c r="F30" s="10">
        <f>G30+H30+I30</f>
        <v>11027.955</v>
      </c>
      <c r="G30" s="18">
        <f>G31+G34</f>
        <v>8449.68</v>
      </c>
      <c r="H30" s="19">
        <f>H31+H34</f>
        <v>2221.225</v>
      </c>
      <c r="I30" s="19">
        <f>I31+I34</f>
        <v>357.05</v>
      </c>
      <c r="J30" s="10">
        <f>K30+L30+M30</f>
        <v>10849.053</v>
      </c>
      <c r="K30" s="18">
        <f>K31+K34</f>
        <v>8987.118</v>
      </c>
      <c r="L30" s="19">
        <f>L31+L34</f>
        <v>1394.225</v>
      </c>
      <c r="M30" s="19">
        <f>M31+M34</f>
        <v>467.71</v>
      </c>
      <c r="N30" s="10">
        <f>O30+P30+Q30</f>
        <v>11023.311000000002</v>
      </c>
      <c r="O30" s="18">
        <f>O31+O34</f>
        <v>9354.646</v>
      </c>
      <c r="P30" s="19">
        <f>P31+P34</f>
        <v>1244.225</v>
      </c>
      <c r="Q30" s="19">
        <f>Q31+Q34</f>
        <v>424.44</v>
      </c>
      <c r="R30" s="10">
        <f>S30+T30+U30</f>
        <v>32900.319</v>
      </c>
      <c r="S30" s="18">
        <f>S31+S34</f>
        <v>26791.444000000003</v>
      </c>
      <c r="T30" s="19">
        <f>T31+T34</f>
        <v>4859.675</v>
      </c>
      <c r="U30" s="19">
        <f>U31+U34</f>
        <v>1249.2</v>
      </c>
    </row>
    <row r="31" spans="1:21" ht="15.75" outlineLevel="1">
      <c r="A31" s="62" t="s">
        <v>32</v>
      </c>
      <c r="B31" s="62"/>
      <c r="C31" s="62"/>
      <c r="D31" s="62"/>
      <c r="E31" s="15"/>
      <c r="F31" s="11">
        <f>G31+H31+I31</f>
        <v>7114.03</v>
      </c>
      <c r="G31" s="8">
        <f>SUM(G32:G33)</f>
        <v>4804.755</v>
      </c>
      <c r="H31" s="20">
        <f>SUM(H32:H33)</f>
        <v>1999.225</v>
      </c>
      <c r="I31" s="20">
        <f>I32+I33</f>
        <v>310.05</v>
      </c>
      <c r="J31" s="11">
        <f>K31+L31+M31</f>
        <v>6597.495</v>
      </c>
      <c r="K31" s="8">
        <f>SUM(K32:K33)</f>
        <v>5017.56</v>
      </c>
      <c r="L31" s="20">
        <f>SUM(L32:L33)</f>
        <v>1164.225</v>
      </c>
      <c r="M31" s="20">
        <f>M32+M33</f>
        <v>415.71</v>
      </c>
      <c r="N31" s="11">
        <f>O31+P31+Q31</f>
        <v>6537.094999999999</v>
      </c>
      <c r="O31" s="8">
        <f>SUM(O32:O33)</f>
        <v>5193.429999999999</v>
      </c>
      <c r="P31" s="20">
        <f>SUM(P32:P33)</f>
        <v>988.225</v>
      </c>
      <c r="Q31" s="20">
        <f>Q32+Q33</f>
        <v>355.44</v>
      </c>
      <c r="R31" s="11">
        <f>S31+T31+U31</f>
        <v>20248.620000000003</v>
      </c>
      <c r="S31" s="8">
        <f>SUM(S32:S33)</f>
        <v>15015.745</v>
      </c>
      <c r="T31" s="20">
        <f>SUM(T32:T33)</f>
        <v>4151.675</v>
      </c>
      <c r="U31" s="20">
        <f>U32+U33</f>
        <v>1081.2</v>
      </c>
    </row>
    <row r="32" spans="1:21" ht="15.75" outlineLevel="1">
      <c r="A32" s="67"/>
      <c r="B32" s="68"/>
      <c r="C32" s="68"/>
      <c r="D32" s="69"/>
      <c r="E32" s="16" t="s">
        <v>33</v>
      </c>
      <c r="F32" s="12">
        <f>G32+H32+I32</f>
        <v>7046.9800000000005</v>
      </c>
      <c r="G32" s="26">
        <v>4737.705</v>
      </c>
      <c r="H32" s="60">
        <v>1999.225</v>
      </c>
      <c r="I32" s="60">
        <v>310.05</v>
      </c>
      <c r="J32" s="12">
        <f>K32+L32+M32</f>
        <v>6448.205000000001</v>
      </c>
      <c r="K32" s="26">
        <v>4868.27</v>
      </c>
      <c r="L32" s="60">
        <v>1164.225</v>
      </c>
      <c r="M32" s="60">
        <v>415.71</v>
      </c>
      <c r="N32" s="12">
        <f>O32+P32+Q32</f>
        <v>6384.422</v>
      </c>
      <c r="O32" s="26">
        <v>5040.757</v>
      </c>
      <c r="P32" s="60">
        <v>988.225</v>
      </c>
      <c r="Q32" s="60">
        <v>355.44</v>
      </c>
      <c r="R32" s="12">
        <f>S32+T32+U32</f>
        <v>19879.607</v>
      </c>
      <c r="S32" s="26">
        <f>G32+K32+O32</f>
        <v>14646.732</v>
      </c>
      <c r="T32" s="60">
        <f>H32+L32+P32</f>
        <v>4151.675</v>
      </c>
      <c r="U32" s="60">
        <f>I32+M32+Q32</f>
        <v>1081.2</v>
      </c>
    </row>
    <row r="33" spans="1:21" ht="15.75" outlineLevel="1">
      <c r="A33" s="63"/>
      <c r="B33" s="64"/>
      <c r="C33" s="64"/>
      <c r="D33" s="65"/>
      <c r="E33" s="17" t="s">
        <v>34</v>
      </c>
      <c r="F33" s="12">
        <f>G33</f>
        <v>67.05</v>
      </c>
      <c r="G33" s="26">
        <v>67.05</v>
      </c>
      <c r="H33" s="61"/>
      <c r="I33" s="61"/>
      <c r="J33" s="12">
        <f>K33</f>
        <v>149.29</v>
      </c>
      <c r="K33" s="26">
        <v>149.29</v>
      </c>
      <c r="L33" s="61"/>
      <c r="M33" s="61"/>
      <c r="N33" s="12">
        <f>O33</f>
        <v>152.673</v>
      </c>
      <c r="O33" s="26">
        <v>152.673</v>
      </c>
      <c r="P33" s="61"/>
      <c r="Q33" s="61"/>
      <c r="R33" s="12">
        <f>S33</f>
        <v>369.013</v>
      </c>
      <c r="S33" s="26">
        <f>G33+K33+O33</f>
        <v>369.013</v>
      </c>
      <c r="T33" s="61"/>
      <c r="U33" s="61"/>
    </row>
    <row r="34" spans="1:21" ht="15.75" outlineLevel="1">
      <c r="A34" s="62" t="s">
        <v>35</v>
      </c>
      <c r="B34" s="62"/>
      <c r="C34" s="62"/>
      <c r="D34" s="62"/>
      <c r="E34" s="15"/>
      <c r="F34" s="11">
        <f>G34+H34+I34</f>
        <v>3913.925</v>
      </c>
      <c r="G34" s="8">
        <f>G35</f>
        <v>3644.925</v>
      </c>
      <c r="H34" s="20">
        <f>H35</f>
        <v>222</v>
      </c>
      <c r="I34" s="20">
        <f>I35</f>
        <v>47</v>
      </c>
      <c r="J34" s="11">
        <f>K34+L34+M34</f>
        <v>4251.558</v>
      </c>
      <c r="K34" s="8">
        <f>K35</f>
        <v>3969.558</v>
      </c>
      <c r="L34" s="20">
        <f>L35</f>
        <v>230</v>
      </c>
      <c r="M34" s="20">
        <f>M35</f>
        <v>52</v>
      </c>
      <c r="N34" s="11">
        <f>O34+P34+Q34</f>
        <v>4486.216</v>
      </c>
      <c r="O34" s="8">
        <f>O35</f>
        <v>4161.216</v>
      </c>
      <c r="P34" s="20">
        <f>P35</f>
        <v>256</v>
      </c>
      <c r="Q34" s="20">
        <f>Q35</f>
        <v>69</v>
      </c>
      <c r="R34" s="11">
        <f>S34+T34+U34</f>
        <v>12651.699</v>
      </c>
      <c r="S34" s="8">
        <f>S35</f>
        <v>11775.699</v>
      </c>
      <c r="T34" s="20">
        <f>T35</f>
        <v>708</v>
      </c>
      <c r="U34" s="20">
        <f>U35</f>
        <v>168</v>
      </c>
    </row>
    <row r="35" spans="1:21" ht="15.75" outlineLevel="1">
      <c r="A35" s="63"/>
      <c r="B35" s="64"/>
      <c r="C35" s="64"/>
      <c r="D35" s="65"/>
      <c r="E35" s="17" t="s">
        <v>36</v>
      </c>
      <c r="F35" s="12">
        <f>G35+H35+I35</f>
        <v>3913.925</v>
      </c>
      <c r="G35" s="26">
        <v>3644.925</v>
      </c>
      <c r="H35" s="21">
        <v>222</v>
      </c>
      <c r="I35" s="21">
        <v>47</v>
      </c>
      <c r="J35" s="12">
        <f>K35+L35+M35</f>
        <v>4251.558</v>
      </c>
      <c r="K35" s="26">
        <v>3969.558</v>
      </c>
      <c r="L35" s="21">
        <v>230</v>
      </c>
      <c r="M35" s="21">
        <v>52</v>
      </c>
      <c r="N35" s="12">
        <f>O35+P35+Q35</f>
        <v>4486.216</v>
      </c>
      <c r="O35" s="26">
        <v>4161.216</v>
      </c>
      <c r="P35" s="21">
        <v>256</v>
      </c>
      <c r="Q35" s="21">
        <v>69</v>
      </c>
      <c r="R35" s="12">
        <f>S35+T35+U35</f>
        <v>12651.699</v>
      </c>
      <c r="S35" s="26">
        <f>G35+K35+O35</f>
        <v>11775.699</v>
      </c>
      <c r="T35" s="26">
        <f>H35+L35+P35</f>
        <v>708</v>
      </c>
      <c r="U35" s="26">
        <f>I35+M35+Q35</f>
        <v>168</v>
      </c>
    </row>
    <row r="36" spans="1:21" ht="15.75">
      <c r="A36" s="66" t="s">
        <v>51</v>
      </c>
      <c r="B36" s="66"/>
      <c r="C36" s="66"/>
      <c r="D36" s="66"/>
      <c r="E36" s="66"/>
      <c r="F36" s="10">
        <f>F37</f>
        <v>30126.642</v>
      </c>
      <c r="G36" s="10">
        <f>G37</f>
        <v>21888.052</v>
      </c>
      <c r="H36" s="10">
        <f>H37</f>
        <v>5058.34</v>
      </c>
      <c r="I36" s="10">
        <f>I37</f>
        <v>3180.25</v>
      </c>
      <c r="J36" s="43">
        <f aca="true" t="shared" si="11" ref="J36:U40">J37</f>
        <v>39141.641</v>
      </c>
      <c r="K36" s="43">
        <f t="shared" si="11"/>
        <v>30299.103</v>
      </c>
      <c r="L36" s="43">
        <f t="shared" si="11"/>
        <v>5277.488</v>
      </c>
      <c r="M36" s="43">
        <f t="shared" si="11"/>
        <v>3565.05</v>
      </c>
      <c r="N36" s="43">
        <f t="shared" si="11"/>
        <v>40197.091</v>
      </c>
      <c r="O36" s="43">
        <f t="shared" si="11"/>
        <v>32254.929</v>
      </c>
      <c r="P36" s="43">
        <f t="shared" si="11"/>
        <v>5101.758</v>
      </c>
      <c r="Q36" s="43">
        <f t="shared" si="11"/>
        <v>2840.404</v>
      </c>
      <c r="R36" s="44">
        <f t="shared" si="11"/>
        <v>109465.374</v>
      </c>
      <c r="S36" s="44">
        <f t="shared" si="11"/>
        <v>84442.084</v>
      </c>
      <c r="T36" s="44">
        <f t="shared" si="11"/>
        <v>15437.586000000001</v>
      </c>
      <c r="U36" s="44">
        <f t="shared" si="11"/>
        <v>9585.704</v>
      </c>
    </row>
    <row r="37" spans="1:21" ht="15.75">
      <c r="A37" s="58" t="s">
        <v>52</v>
      </c>
      <c r="B37" s="58"/>
      <c r="C37" s="58"/>
      <c r="D37" s="58"/>
      <c r="E37" s="58"/>
      <c r="F37" s="11">
        <f>G37+H37+I37</f>
        <v>30126.642</v>
      </c>
      <c r="G37" s="8">
        <f>G38</f>
        <v>21888.052</v>
      </c>
      <c r="H37" s="20">
        <f>H38</f>
        <v>5058.34</v>
      </c>
      <c r="I37" s="20">
        <f>I38</f>
        <v>3180.25</v>
      </c>
      <c r="J37" s="35">
        <f t="shared" si="11"/>
        <v>39141.641</v>
      </c>
      <c r="K37" s="35">
        <f t="shared" si="11"/>
        <v>30299.103</v>
      </c>
      <c r="L37" s="35">
        <f t="shared" si="11"/>
        <v>5277.488</v>
      </c>
      <c r="M37" s="35">
        <f t="shared" si="11"/>
        <v>3565.05</v>
      </c>
      <c r="N37" s="35">
        <f t="shared" si="11"/>
        <v>40197.091</v>
      </c>
      <c r="O37" s="35">
        <f t="shared" si="11"/>
        <v>32254.929</v>
      </c>
      <c r="P37" s="35">
        <f t="shared" si="11"/>
        <v>5101.758</v>
      </c>
      <c r="Q37" s="35">
        <f t="shared" si="11"/>
        <v>2840.404</v>
      </c>
      <c r="R37" s="36">
        <f t="shared" si="11"/>
        <v>109465.374</v>
      </c>
      <c r="S37" s="36">
        <f t="shared" si="11"/>
        <v>84442.084</v>
      </c>
      <c r="T37" s="36">
        <f t="shared" si="11"/>
        <v>15437.586000000001</v>
      </c>
      <c r="U37" s="36">
        <f t="shared" si="11"/>
        <v>9585.704</v>
      </c>
    </row>
    <row r="38" spans="1:21" ht="15.75">
      <c r="A38" s="59"/>
      <c r="B38" s="59"/>
      <c r="C38" s="59"/>
      <c r="D38" s="59"/>
      <c r="E38" s="5" t="s">
        <v>53</v>
      </c>
      <c r="F38" s="34">
        <f>G38+H38+I38</f>
        <v>30126.642</v>
      </c>
      <c r="G38" s="34">
        <v>21888.052</v>
      </c>
      <c r="H38" s="34">
        <v>5058.34</v>
      </c>
      <c r="I38" s="34">
        <v>3180.25</v>
      </c>
      <c r="J38" s="34">
        <f>K38+L38+M38</f>
        <v>39141.641</v>
      </c>
      <c r="K38" s="34">
        <v>30299.103</v>
      </c>
      <c r="L38" s="34">
        <v>5277.488</v>
      </c>
      <c r="M38" s="34">
        <v>3565.05</v>
      </c>
      <c r="N38" s="34">
        <f>O38+P38+Q38</f>
        <v>40197.091</v>
      </c>
      <c r="O38" s="34">
        <v>32254.929</v>
      </c>
      <c r="P38" s="34">
        <v>5101.758</v>
      </c>
      <c r="Q38" s="34">
        <v>2840.404</v>
      </c>
      <c r="R38" s="34">
        <f>F38+J38+N38</f>
        <v>109465.374</v>
      </c>
      <c r="S38" s="34">
        <f>G38+K38+O38</f>
        <v>84442.084</v>
      </c>
      <c r="T38" s="34">
        <f>H38+L38+P38</f>
        <v>15437.586000000001</v>
      </c>
      <c r="U38" s="34">
        <f>I38+M38+Q38</f>
        <v>9585.704</v>
      </c>
    </row>
    <row r="39" spans="1:21" ht="15.75">
      <c r="A39" s="66" t="s">
        <v>55</v>
      </c>
      <c r="B39" s="66"/>
      <c r="C39" s="66"/>
      <c r="D39" s="66"/>
      <c r="E39" s="66"/>
      <c r="F39" s="10">
        <f>F40</f>
        <v>0</v>
      </c>
      <c r="G39" s="10">
        <f>G40</f>
        <v>0</v>
      </c>
      <c r="H39" s="10">
        <f>H40</f>
        <v>0</v>
      </c>
      <c r="I39" s="10">
        <f>I40</f>
        <v>0</v>
      </c>
      <c r="J39" s="43">
        <f t="shared" si="11"/>
        <v>4418.6759999999995</v>
      </c>
      <c r="K39" s="43">
        <f t="shared" si="11"/>
        <v>3903.046</v>
      </c>
      <c r="L39" s="43">
        <f t="shared" si="11"/>
        <v>457.63</v>
      </c>
      <c r="M39" s="43">
        <f t="shared" si="11"/>
        <v>58</v>
      </c>
      <c r="N39" s="43">
        <f t="shared" si="11"/>
        <v>6280.24</v>
      </c>
      <c r="O39" s="43">
        <f t="shared" si="11"/>
        <v>3881.86</v>
      </c>
      <c r="P39" s="43">
        <f t="shared" si="11"/>
        <v>2328.38</v>
      </c>
      <c r="Q39" s="43">
        <f t="shared" si="11"/>
        <v>70</v>
      </c>
      <c r="R39" s="44">
        <f t="shared" si="11"/>
        <v>10698.916</v>
      </c>
      <c r="S39" s="44">
        <f t="shared" si="11"/>
        <v>7784.906</v>
      </c>
      <c r="T39" s="44">
        <f t="shared" si="11"/>
        <v>2786.01</v>
      </c>
      <c r="U39" s="44">
        <f t="shared" si="11"/>
        <v>128</v>
      </c>
    </row>
    <row r="40" spans="1:21" ht="15.75">
      <c r="A40" s="58" t="s">
        <v>56</v>
      </c>
      <c r="B40" s="58"/>
      <c r="C40" s="58"/>
      <c r="D40" s="58"/>
      <c r="E40" s="58"/>
      <c r="F40" s="11">
        <f>G40+H40+I40</f>
        <v>0</v>
      </c>
      <c r="G40" s="8">
        <f>G41</f>
        <v>0</v>
      </c>
      <c r="H40" s="20">
        <f>H41</f>
        <v>0</v>
      </c>
      <c r="I40" s="20">
        <f>I41</f>
        <v>0</v>
      </c>
      <c r="J40" s="35">
        <f t="shared" si="11"/>
        <v>4418.6759999999995</v>
      </c>
      <c r="K40" s="35">
        <f t="shared" si="11"/>
        <v>3903.046</v>
      </c>
      <c r="L40" s="35">
        <f t="shared" si="11"/>
        <v>457.63</v>
      </c>
      <c r="M40" s="35">
        <f t="shared" si="11"/>
        <v>58</v>
      </c>
      <c r="N40" s="35">
        <f t="shared" si="11"/>
        <v>6280.24</v>
      </c>
      <c r="O40" s="35">
        <f t="shared" si="11"/>
        <v>3881.86</v>
      </c>
      <c r="P40" s="35">
        <f t="shared" si="11"/>
        <v>2328.38</v>
      </c>
      <c r="Q40" s="35">
        <f t="shared" si="11"/>
        <v>70</v>
      </c>
      <c r="R40" s="36">
        <f t="shared" si="11"/>
        <v>10698.916</v>
      </c>
      <c r="S40" s="36">
        <f t="shared" si="11"/>
        <v>7784.906</v>
      </c>
      <c r="T40" s="36">
        <f t="shared" si="11"/>
        <v>2786.01</v>
      </c>
      <c r="U40" s="36">
        <f t="shared" si="11"/>
        <v>128</v>
      </c>
    </row>
    <row r="41" spans="1:21" ht="15.75">
      <c r="A41" s="59"/>
      <c r="B41" s="59"/>
      <c r="C41" s="59"/>
      <c r="D41" s="59"/>
      <c r="E41" s="5" t="s">
        <v>57</v>
      </c>
      <c r="F41" s="34">
        <f>G41+H41+I41</f>
        <v>0</v>
      </c>
      <c r="G41" s="34"/>
      <c r="H41" s="34"/>
      <c r="I41" s="34"/>
      <c r="J41" s="34">
        <f>K41+L41+M41</f>
        <v>4418.6759999999995</v>
      </c>
      <c r="K41" s="34">
        <v>3903.046</v>
      </c>
      <c r="L41" s="34">
        <v>457.63</v>
      </c>
      <c r="M41" s="34">
        <v>58</v>
      </c>
      <c r="N41" s="34">
        <f>O41+P41+Q41</f>
        <v>6280.24</v>
      </c>
      <c r="O41" s="34">
        <v>3881.86</v>
      </c>
      <c r="P41" s="34">
        <v>2328.38</v>
      </c>
      <c r="Q41" s="34">
        <v>70</v>
      </c>
      <c r="R41" s="34">
        <f>F41+J41+N41</f>
        <v>10698.916</v>
      </c>
      <c r="S41" s="34">
        <f>G41+K41+O41</f>
        <v>7784.906</v>
      </c>
      <c r="T41" s="34">
        <f>H41+L41+P41</f>
        <v>2786.01</v>
      </c>
      <c r="U41" s="34">
        <f>I41+M41+Q41</f>
        <v>128</v>
      </c>
    </row>
  </sheetData>
  <sheetProtection password="EC57" sheet="1" objects="1" scenarios="1" selectLockedCells="1" sort="0" autoFilter="0" selectUnlockedCells="1"/>
  <mergeCells count="74">
    <mergeCell ref="E1:I1"/>
    <mergeCell ref="A2:E2"/>
    <mergeCell ref="A4:D7"/>
    <mergeCell ref="E4:E7"/>
    <mergeCell ref="F4:I4"/>
    <mergeCell ref="J4:M4"/>
    <mergeCell ref="N4:Q4"/>
    <mergeCell ref="R4:U4"/>
    <mergeCell ref="F5:F7"/>
    <mergeCell ref="G5:G6"/>
    <mergeCell ref="H5:I5"/>
    <mergeCell ref="J5:J7"/>
    <mergeCell ref="K5:K6"/>
    <mergeCell ref="L5:M5"/>
    <mergeCell ref="N5:N7"/>
    <mergeCell ref="O5:O6"/>
    <mergeCell ref="P5:Q5"/>
    <mergeCell ref="R5:R7"/>
    <mergeCell ref="S5:S6"/>
    <mergeCell ref="T5:U5"/>
    <mergeCell ref="A8:E8"/>
    <mergeCell ref="A9:E9"/>
    <mergeCell ref="A10:E10"/>
    <mergeCell ref="A11:D11"/>
    <mergeCell ref="A12:E12"/>
    <mergeCell ref="A13:D13"/>
    <mergeCell ref="A14:E14"/>
    <mergeCell ref="A15:E15"/>
    <mergeCell ref="A16:D16"/>
    <mergeCell ref="A17:E17"/>
    <mergeCell ref="A18:E18"/>
    <mergeCell ref="A19:D19"/>
    <mergeCell ref="A20:E20"/>
    <mergeCell ref="A21:D22"/>
    <mergeCell ref="H21:H22"/>
    <mergeCell ref="I21:I22"/>
    <mergeCell ref="L21:L22"/>
    <mergeCell ref="M21:M22"/>
    <mergeCell ref="P21:P22"/>
    <mergeCell ref="Q21:Q22"/>
    <mergeCell ref="T21:T22"/>
    <mergeCell ref="U21:U22"/>
    <mergeCell ref="A23:E23"/>
    <mergeCell ref="A24:D26"/>
    <mergeCell ref="H24:H26"/>
    <mergeCell ref="I24:I26"/>
    <mergeCell ref="L24:L26"/>
    <mergeCell ref="M24:M26"/>
    <mergeCell ref="P24:P26"/>
    <mergeCell ref="Q24:Q26"/>
    <mergeCell ref="T24:T26"/>
    <mergeCell ref="U24:U26"/>
    <mergeCell ref="A27:E27"/>
    <mergeCell ref="A28:E28"/>
    <mergeCell ref="A29:D29"/>
    <mergeCell ref="A30:E30"/>
    <mergeCell ref="A31:D31"/>
    <mergeCell ref="A32:D33"/>
    <mergeCell ref="H32:H33"/>
    <mergeCell ref="I32:I33"/>
    <mergeCell ref="L32:L33"/>
    <mergeCell ref="M32:M33"/>
    <mergeCell ref="P32:P33"/>
    <mergeCell ref="Q32:Q33"/>
    <mergeCell ref="T32:T33"/>
    <mergeCell ref="U32:U33"/>
    <mergeCell ref="A34:D34"/>
    <mergeCell ref="A35:D35"/>
    <mergeCell ref="A36:E36"/>
    <mergeCell ref="A37:E37"/>
    <mergeCell ref="A38:D38"/>
    <mergeCell ref="A39:E39"/>
    <mergeCell ref="A40:E40"/>
    <mergeCell ref="A41:D41"/>
  </mergeCells>
  <printOptions/>
  <pageMargins left="0.2362204724409449" right="0.2362204724409449" top="0" bottom="0" header="0.31496062992125984" footer="0.31496062992125984"/>
  <pageSetup fitToHeight="0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zoomScale="85" zoomScaleNormal="85" zoomScaleSheetLayoutView="90" workbookViewId="0" topLeftCell="A1">
      <pane xSplit="5" ySplit="8" topLeftCell="F24" activePane="bottomRight" state="frozen"/>
      <selection pane="topLeft" activeCell="A1" sqref="A1"/>
      <selection pane="topRight" activeCell="F1" sqref="F1"/>
      <selection pane="bottomLeft" activeCell="A8" sqref="A8"/>
      <selection pane="bottomRight" activeCell="L47" sqref="L47"/>
    </sheetView>
  </sheetViews>
  <sheetFormatPr defaultColWidth="9.00390625" defaultRowHeight="12.75" outlineLevelRow="1" outlineLevelCol="1"/>
  <cols>
    <col min="1" max="1" width="9.25390625" style="1" customWidth="1"/>
    <col min="2" max="2" width="27.25390625" style="1" customWidth="1"/>
    <col min="3" max="3" width="20.375" style="1" hidden="1" customWidth="1"/>
    <col min="4" max="4" width="18.375" style="1" customWidth="1"/>
    <col min="5" max="5" width="28.875" style="1" customWidth="1"/>
    <col min="6" max="6" width="16.25390625" style="0" customWidth="1"/>
    <col min="7" max="7" width="16.625" style="0" customWidth="1" outlineLevel="1"/>
    <col min="8" max="8" width="16.75390625" style="0" customWidth="1" outlineLevel="1"/>
    <col min="9" max="9" width="17.25390625" style="0" customWidth="1" outlineLevel="1"/>
    <col min="10" max="10" width="17.375" style="0" customWidth="1"/>
    <col min="11" max="11" width="16.625" style="0" customWidth="1" outlineLevel="1"/>
    <col min="12" max="12" width="16.875" style="0" customWidth="1" outlineLevel="1"/>
    <col min="13" max="13" width="17.125" style="0" customWidth="1" outlineLevel="1"/>
    <col min="14" max="14" width="15.00390625" style="0" customWidth="1"/>
    <col min="15" max="15" width="16.625" style="0" customWidth="1" outlineLevel="1"/>
    <col min="16" max="16" width="17.25390625" style="0" customWidth="1" outlineLevel="1"/>
    <col min="17" max="17" width="17.125" style="0" customWidth="1" outlineLevel="1"/>
    <col min="18" max="18" width="18.375" style="0" customWidth="1"/>
    <col min="19" max="19" width="17.875" style="0" customWidth="1" outlineLevel="1"/>
    <col min="20" max="20" width="17.75390625" style="0" customWidth="1" outlineLevel="1"/>
    <col min="21" max="21" width="18.25390625" style="0" customWidth="1" outlineLevel="1"/>
  </cols>
  <sheetData>
    <row r="1" spans="5:9" ht="15.75">
      <c r="E1" s="95"/>
      <c r="F1" s="95"/>
      <c r="G1" s="95"/>
      <c r="H1" s="95"/>
      <c r="I1" s="95"/>
    </row>
    <row r="2" spans="2:9" ht="15.75">
      <c r="B2" s="95" t="s">
        <v>58</v>
      </c>
      <c r="C2" s="95"/>
      <c r="D2" s="95"/>
      <c r="E2" s="95"/>
      <c r="F2" s="27"/>
      <c r="G2" s="27"/>
      <c r="H2" s="27"/>
      <c r="I2" s="27"/>
    </row>
    <row r="3" spans="5:9" ht="15.75">
      <c r="E3" s="27"/>
      <c r="F3" s="27"/>
      <c r="G3" s="27"/>
      <c r="H3" s="27"/>
      <c r="I3" s="27"/>
    </row>
    <row r="4" spans="1:21" ht="38.25" customHeight="1">
      <c r="A4" s="89" t="s">
        <v>12</v>
      </c>
      <c r="B4" s="89"/>
      <c r="C4" s="89"/>
      <c r="D4" s="89"/>
      <c r="E4" s="96" t="s">
        <v>13</v>
      </c>
      <c r="F4" s="88" t="s">
        <v>46</v>
      </c>
      <c r="G4" s="88"/>
      <c r="H4" s="88"/>
      <c r="I4" s="88"/>
      <c r="J4" s="88" t="s">
        <v>47</v>
      </c>
      <c r="K4" s="88"/>
      <c r="L4" s="88"/>
      <c r="M4" s="88"/>
      <c r="N4" s="88" t="s">
        <v>48</v>
      </c>
      <c r="O4" s="88"/>
      <c r="P4" s="88"/>
      <c r="Q4" s="88"/>
      <c r="R4" s="90" t="s">
        <v>49</v>
      </c>
      <c r="S4" s="90"/>
      <c r="T4" s="90"/>
      <c r="U4" s="90"/>
    </row>
    <row r="5" spans="1:21" ht="12.75" customHeight="1">
      <c r="A5" s="89"/>
      <c r="B5" s="89"/>
      <c r="C5" s="89"/>
      <c r="D5" s="89"/>
      <c r="E5" s="96"/>
      <c r="F5" s="89" t="s">
        <v>26</v>
      </c>
      <c r="G5" s="90" t="s">
        <v>37</v>
      </c>
      <c r="H5" s="88" t="s">
        <v>25</v>
      </c>
      <c r="I5" s="88"/>
      <c r="J5" s="89" t="s">
        <v>26</v>
      </c>
      <c r="K5" s="90" t="s">
        <v>37</v>
      </c>
      <c r="L5" s="88" t="s">
        <v>25</v>
      </c>
      <c r="M5" s="88"/>
      <c r="N5" s="89" t="s">
        <v>26</v>
      </c>
      <c r="O5" s="90" t="s">
        <v>37</v>
      </c>
      <c r="P5" s="88" t="s">
        <v>25</v>
      </c>
      <c r="Q5" s="88"/>
      <c r="R5" s="89" t="s">
        <v>26</v>
      </c>
      <c r="S5" s="90" t="s">
        <v>37</v>
      </c>
      <c r="T5" s="88" t="s">
        <v>25</v>
      </c>
      <c r="U5" s="88"/>
    </row>
    <row r="6" spans="1:21" s="3" customFormat="1" ht="108.75" customHeight="1">
      <c r="A6" s="89"/>
      <c r="B6" s="89"/>
      <c r="C6" s="89"/>
      <c r="D6" s="89"/>
      <c r="E6" s="96"/>
      <c r="F6" s="89"/>
      <c r="G6" s="90"/>
      <c r="H6" s="48" t="s">
        <v>27</v>
      </c>
      <c r="I6" s="48" t="s">
        <v>28</v>
      </c>
      <c r="J6" s="89"/>
      <c r="K6" s="90"/>
      <c r="L6" s="48" t="s">
        <v>27</v>
      </c>
      <c r="M6" s="48" t="s">
        <v>28</v>
      </c>
      <c r="N6" s="89"/>
      <c r="O6" s="90"/>
      <c r="P6" s="48" t="s">
        <v>27</v>
      </c>
      <c r="Q6" s="48" t="s">
        <v>28</v>
      </c>
      <c r="R6" s="89"/>
      <c r="S6" s="90"/>
      <c r="T6" s="48" t="s">
        <v>27</v>
      </c>
      <c r="U6" s="48" t="s">
        <v>28</v>
      </c>
    </row>
    <row r="7" spans="1:21" s="3" customFormat="1" ht="16.5" customHeight="1">
      <c r="A7" s="89"/>
      <c r="B7" s="89"/>
      <c r="C7" s="89"/>
      <c r="D7" s="89"/>
      <c r="E7" s="96"/>
      <c r="F7" s="89"/>
      <c r="G7" s="47" t="s">
        <v>23</v>
      </c>
      <c r="H7" s="47" t="s">
        <v>23</v>
      </c>
      <c r="I7" s="47" t="s">
        <v>23</v>
      </c>
      <c r="J7" s="89"/>
      <c r="K7" s="47" t="s">
        <v>23</v>
      </c>
      <c r="L7" s="47" t="s">
        <v>23</v>
      </c>
      <c r="M7" s="47" t="s">
        <v>23</v>
      </c>
      <c r="N7" s="89"/>
      <c r="O7" s="47" t="s">
        <v>23</v>
      </c>
      <c r="P7" s="47" t="s">
        <v>23</v>
      </c>
      <c r="Q7" s="47" t="s">
        <v>23</v>
      </c>
      <c r="R7" s="89"/>
      <c r="S7" s="47" t="s">
        <v>23</v>
      </c>
      <c r="T7" s="47" t="s">
        <v>23</v>
      </c>
      <c r="U7" s="47" t="s">
        <v>23</v>
      </c>
    </row>
    <row r="8" spans="1:21" s="3" customFormat="1" ht="44.25" customHeight="1">
      <c r="A8" s="91" t="s">
        <v>24</v>
      </c>
      <c r="B8" s="91"/>
      <c r="C8" s="91"/>
      <c r="D8" s="91"/>
      <c r="E8" s="92"/>
      <c r="F8" s="9">
        <f>F9+F14+F17+F27+F30+F39+F42+F49+F36+F52+F55</f>
        <v>168986.80599999995</v>
      </c>
      <c r="G8" s="9">
        <f aca="true" t="shared" si="0" ref="G8:Q8">G9+G14+G17+G27+G30+G39+G42+G49+G36+G52+G55</f>
        <v>145943.845</v>
      </c>
      <c r="H8" s="9">
        <f>H9+H14+H17+H27+H30+H39+H42+H49+H36+H52+H55</f>
        <v>13163.733</v>
      </c>
      <c r="I8" s="9">
        <f t="shared" si="0"/>
        <v>9879.228</v>
      </c>
      <c r="J8" s="9">
        <f t="shared" si="0"/>
        <v>187557.669</v>
      </c>
      <c r="K8" s="9">
        <f t="shared" si="0"/>
        <v>157058.02099999998</v>
      </c>
      <c r="L8" s="9">
        <f>L9+L14+L17+L27+L30+L39+L42+L49+L36+L52+L55</f>
        <v>16389.679000000004</v>
      </c>
      <c r="M8" s="9">
        <f t="shared" si="0"/>
        <v>14109.969000000001</v>
      </c>
      <c r="N8" s="9">
        <f t="shared" si="0"/>
        <v>195260.97200000004</v>
      </c>
      <c r="O8" s="9">
        <f>O9+O14+O17+O27+O30+O39+O42+O49+O36+O52+O55</f>
        <v>156490.36500000002</v>
      </c>
      <c r="P8" s="9">
        <f t="shared" si="0"/>
        <v>26420.672</v>
      </c>
      <c r="Q8" s="9">
        <f t="shared" si="0"/>
        <v>12349.935</v>
      </c>
      <c r="R8" s="9">
        <f>R9+R14+R17+R27+R30+R39+R42+R49+R36+R52+R55</f>
        <v>551805.4470000002</v>
      </c>
      <c r="S8" s="9">
        <f>S9+S14+S17+S27+S30+S39+S42+S49+S36+S52+S55</f>
        <v>459492.23099999997</v>
      </c>
      <c r="T8" s="9">
        <f>T9+T14+T17+T27+T30+T39+T42+T49+T36+T52+T55</f>
        <v>55974.083999999995</v>
      </c>
      <c r="U8" s="9">
        <f>U9+U14+U17+U27+U30+U39+U42+U49+U36+U52+U55</f>
        <v>36339.132000000005</v>
      </c>
    </row>
    <row r="9" spans="1:21" ht="31.5" customHeight="1">
      <c r="A9" s="80" t="s">
        <v>4</v>
      </c>
      <c r="B9" s="81"/>
      <c r="C9" s="81"/>
      <c r="D9" s="81"/>
      <c r="E9" s="81"/>
      <c r="F9" s="10">
        <f aca="true" t="shared" si="1" ref="F9:U9">F10+F12</f>
        <v>17936.749</v>
      </c>
      <c r="G9" s="10">
        <f t="shared" si="1"/>
        <v>16662.525</v>
      </c>
      <c r="H9" s="19">
        <f t="shared" si="1"/>
        <v>865</v>
      </c>
      <c r="I9" s="6">
        <f t="shared" si="1"/>
        <v>409.22400000000005</v>
      </c>
      <c r="J9" s="10">
        <f t="shared" si="1"/>
        <v>17077.42</v>
      </c>
      <c r="K9" s="10">
        <f t="shared" si="1"/>
        <v>15810.196</v>
      </c>
      <c r="L9" s="19">
        <f t="shared" si="1"/>
        <v>767</v>
      </c>
      <c r="M9" s="6">
        <f t="shared" si="1"/>
        <v>500.22400000000005</v>
      </c>
      <c r="N9" s="10">
        <f t="shared" si="1"/>
        <v>16873.661</v>
      </c>
      <c r="O9" s="10">
        <f t="shared" si="1"/>
        <v>15784.157</v>
      </c>
      <c r="P9" s="19">
        <f t="shared" si="1"/>
        <v>945</v>
      </c>
      <c r="Q9" s="6">
        <f t="shared" si="1"/>
        <v>144.50400000000002</v>
      </c>
      <c r="R9" s="10">
        <f>R10+R12</f>
        <v>51887.83</v>
      </c>
      <c r="S9" s="10">
        <f t="shared" si="1"/>
        <v>48256.878000000004</v>
      </c>
      <c r="T9" s="19">
        <f t="shared" si="1"/>
        <v>2577</v>
      </c>
      <c r="U9" s="6">
        <f t="shared" si="1"/>
        <v>1053.952</v>
      </c>
    </row>
    <row r="10" spans="1:21" ht="24" customHeight="1" outlineLevel="1">
      <c r="A10" s="72" t="s">
        <v>5</v>
      </c>
      <c r="B10" s="73"/>
      <c r="C10" s="73"/>
      <c r="D10" s="73"/>
      <c r="E10" s="73"/>
      <c r="F10" s="11">
        <f aca="true" t="shared" si="2" ref="F10:U10">F11</f>
        <v>6911.6849999999995</v>
      </c>
      <c r="G10" s="11">
        <f t="shared" si="2"/>
        <v>6137.379</v>
      </c>
      <c r="H10" s="20">
        <f t="shared" si="2"/>
        <v>577</v>
      </c>
      <c r="I10" s="11">
        <f t="shared" si="2"/>
        <v>197.306</v>
      </c>
      <c r="J10" s="11">
        <f t="shared" si="2"/>
        <v>5902.075</v>
      </c>
      <c r="K10" s="11">
        <f t="shared" si="2"/>
        <v>5257.769</v>
      </c>
      <c r="L10" s="20">
        <f t="shared" si="2"/>
        <v>446</v>
      </c>
      <c r="M10" s="11">
        <f t="shared" si="2"/>
        <v>198.306</v>
      </c>
      <c r="N10" s="11">
        <f t="shared" si="2"/>
        <v>6093.773</v>
      </c>
      <c r="O10" s="11">
        <f t="shared" si="2"/>
        <v>5389.773</v>
      </c>
      <c r="P10" s="20">
        <f t="shared" si="2"/>
        <v>668</v>
      </c>
      <c r="Q10" s="11">
        <f t="shared" si="2"/>
        <v>36</v>
      </c>
      <c r="R10" s="11">
        <f t="shared" si="2"/>
        <v>18907.533000000003</v>
      </c>
      <c r="S10" s="11">
        <f t="shared" si="2"/>
        <v>16784.921000000002</v>
      </c>
      <c r="T10" s="20">
        <f t="shared" si="2"/>
        <v>1691</v>
      </c>
      <c r="U10" s="11">
        <f t="shared" si="2"/>
        <v>431.612</v>
      </c>
    </row>
    <row r="11" spans="1:21" ht="16.5" customHeight="1" outlineLevel="1">
      <c r="A11" s="82"/>
      <c r="B11" s="83"/>
      <c r="C11" s="83"/>
      <c r="D11" s="84"/>
      <c r="E11" s="4" t="s">
        <v>14</v>
      </c>
      <c r="F11" s="12">
        <f>G11+H11+I11</f>
        <v>6911.6849999999995</v>
      </c>
      <c r="G11" s="25">
        <v>6137.379</v>
      </c>
      <c r="H11" s="21">
        <v>577</v>
      </c>
      <c r="I11" s="21">
        <v>197.306</v>
      </c>
      <c r="J11" s="12">
        <f>K11+L11+M11</f>
        <v>5902.075</v>
      </c>
      <c r="K11" s="25">
        <v>5257.769</v>
      </c>
      <c r="L11" s="21">
        <v>446</v>
      </c>
      <c r="M11" s="21">
        <v>198.306</v>
      </c>
      <c r="N11" s="12">
        <f>O11+P11+Q11</f>
        <v>6093.773</v>
      </c>
      <c r="O11" s="25">
        <v>5389.773</v>
      </c>
      <c r="P11" s="21">
        <v>668</v>
      </c>
      <c r="Q11" s="21">
        <v>36</v>
      </c>
      <c r="R11" s="12">
        <f>S11+T11+U11</f>
        <v>18907.533000000003</v>
      </c>
      <c r="S11" s="25">
        <f>G11+K11+O11</f>
        <v>16784.921000000002</v>
      </c>
      <c r="T11" s="25">
        <f>H11+L11+P11</f>
        <v>1691</v>
      </c>
      <c r="U11" s="25">
        <f>I11+M11+Q11</f>
        <v>431.612</v>
      </c>
    </row>
    <row r="12" spans="1:21" ht="17.25" customHeight="1" outlineLevel="1">
      <c r="A12" s="72" t="s">
        <v>6</v>
      </c>
      <c r="B12" s="73"/>
      <c r="C12" s="73"/>
      <c r="D12" s="73"/>
      <c r="E12" s="73"/>
      <c r="F12" s="11">
        <f aca="true" t="shared" si="3" ref="F12:U12">SUM(F13:F13)</f>
        <v>11025.064</v>
      </c>
      <c r="G12" s="11">
        <f t="shared" si="3"/>
        <v>10525.146</v>
      </c>
      <c r="H12" s="20">
        <f t="shared" si="3"/>
        <v>288</v>
      </c>
      <c r="I12" s="20">
        <f t="shared" si="3"/>
        <v>211.918</v>
      </c>
      <c r="J12" s="11">
        <f t="shared" si="3"/>
        <v>11175.345</v>
      </c>
      <c r="K12" s="11">
        <f t="shared" si="3"/>
        <v>10552.427</v>
      </c>
      <c r="L12" s="20">
        <f t="shared" si="3"/>
        <v>321</v>
      </c>
      <c r="M12" s="20">
        <f t="shared" si="3"/>
        <v>301.918</v>
      </c>
      <c r="N12" s="11">
        <f t="shared" si="3"/>
        <v>10779.888</v>
      </c>
      <c r="O12" s="11">
        <f t="shared" si="3"/>
        <v>10394.384</v>
      </c>
      <c r="P12" s="20">
        <f t="shared" si="3"/>
        <v>277</v>
      </c>
      <c r="Q12" s="20">
        <f t="shared" si="3"/>
        <v>108.504</v>
      </c>
      <c r="R12" s="11">
        <f t="shared" si="3"/>
        <v>32980.297</v>
      </c>
      <c r="S12" s="11">
        <f t="shared" si="3"/>
        <v>31471.957000000002</v>
      </c>
      <c r="T12" s="20">
        <f t="shared" si="3"/>
        <v>886</v>
      </c>
      <c r="U12" s="20">
        <f t="shared" si="3"/>
        <v>622.34</v>
      </c>
    </row>
    <row r="13" spans="1:21" ht="16.5" customHeight="1" outlineLevel="1">
      <c r="A13" s="82"/>
      <c r="B13" s="83"/>
      <c r="C13" s="83"/>
      <c r="D13" s="84"/>
      <c r="E13" s="4" t="s">
        <v>15</v>
      </c>
      <c r="F13" s="12">
        <f>G13+H13+I13</f>
        <v>11025.064</v>
      </c>
      <c r="G13" s="25">
        <v>10525.146</v>
      </c>
      <c r="H13" s="21">
        <v>288</v>
      </c>
      <c r="I13" s="21">
        <v>211.918</v>
      </c>
      <c r="J13" s="12">
        <f>K13+L13+M13</f>
        <v>11175.345</v>
      </c>
      <c r="K13" s="25">
        <v>10552.427</v>
      </c>
      <c r="L13" s="21">
        <v>321</v>
      </c>
      <c r="M13" s="21">
        <v>301.918</v>
      </c>
      <c r="N13" s="12">
        <f>O13+P13+Q13</f>
        <v>10779.888</v>
      </c>
      <c r="O13" s="25">
        <v>10394.384</v>
      </c>
      <c r="P13" s="21">
        <v>277</v>
      </c>
      <c r="Q13" s="21">
        <v>108.504</v>
      </c>
      <c r="R13" s="12">
        <f>S13+T13+U13</f>
        <v>32980.297</v>
      </c>
      <c r="S13" s="25">
        <f>G13+K13+O13</f>
        <v>31471.957000000002</v>
      </c>
      <c r="T13" s="25">
        <f>H13+L13+P13</f>
        <v>886</v>
      </c>
      <c r="U13" s="25">
        <f>I13+M13+Q13</f>
        <v>622.34</v>
      </c>
    </row>
    <row r="14" spans="1:21" ht="31.5" customHeight="1">
      <c r="A14" s="80" t="s">
        <v>7</v>
      </c>
      <c r="B14" s="81"/>
      <c r="C14" s="81"/>
      <c r="D14" s="81"/>
      <c r="E14" s="81"/>
      <c r="F14" s="10">
        <f aca="true" t="shared" si="4" ref="F14:U14">F15</f>
        <v>11432.177</v>
      </c>
      <c r="G14" s="10">
        <f t="shared" si="4"/>
        <v>8290.259</v>
      </c>
      <c r="H14" s="19">
        <f t="shared" si="4"/>
        <v>701.831</v>
      </c>
      <c r="I14" s="19">
        <f t="shared" si="4"/>
        <v>2440.087</v>
      </c>
      <c r="J14" s="10">
        <f t="shared" si="4"/>
        <v>11284.746000000001</v>
      </c>
      <c r="K14" s="10">
        <f t="shared" si="4"/>
        <v>8275.02</v>
      </c>
      <c r="L14" s="19">
        <f t="shared" si="4"/>
        <v>430.831</v>
      </c>
      <c r="M14" s="19">
        <f t="shared" si="4"/>
        <v>2578.895</v>
      </c>
      <c r="N14" s="10">
        <f t="shared" si="4"/>
        <v>8783.155999999999</v>
      </c>
      <c r="O14" s="10">
        <f t="shared" si="4"/>
        <v>7600.783</v>
      </c>
      <c r="P14" s="19">
        <f t="shared" si="4"/>
        <v>688.831</v>
      </c>
      <c r="Q14" s="19">
        <f t="shared" si="4"/>
        <v>493.542</v>
      </c>
      <c r="R14" s="10">
        <f>R15</f>
        <v>31500.079</v>
      </c>
      <c r="S14" s="10">
        <f t="shared" si="4"/>
        <v>24166.062</v>
      </c>
      <c r="T14" s="19">
        <f t="shared" si="4"/>
        <v>1821.493</v>
      </c>
      <c r="U14" s="19">
        <f t="shared" si="4"/>
        <v>5512.524</v>
      </c>
    </row>
    <row r="15" spans="1:21" ht="21.75" customHeight="1" outlineLevel="1">
      <c r="A15" s="72" t="s">
        <v>8</v>
      </c>
      <c r="B15" s="73"/>
      <c r="C15" s="73"/>
      <c r="D15" s="73"/>
      <c r="E15" s="73"/>
      <c r="F15" s="11">
        <f aca="true" t="shared" si="5" ref="F15:U15">SUM(F16:F16)</f>
        <v>11432.177</v>
      </c>
      <c r="G15" s="11">
        <f>G16</f>
        <v>8290.259</v>
      </c>
      <c r="H15" s="20">
        <f t="shared" si="5"/>
        <v>701.831</v>
      </c>
      <c r="I15" s="20">
        <f t="shared" si="5"/>
        <v>2440.087</v>
      </c>
      <c r="J15" s="11">
        <f t="shared" si="5"/>
        <v>11284.746000000001</v>
      </c>
      <c r="K15" s="11">
        <f t="shared" si="5"/>
        <v>8275.02</v>
      </c>
      <c r="L15" s="20">
        <f t="shared" si="5"/>
        <v>430.831</v>
      </c>
      <c r="M15" s="20">
        <f t="shared" si="5"/>
        <v>2578.895</v>
      </c>
      <c r="N15" s="11">
        <f t="shared" si="5"/>
        <v>8783.155999999999</v>
      </c>
      <c r="O15" s="11">
        <f t="shared" si="5"/>
        <v>7600.783</v>
      </c>
      <c r="P15" s="20">
        <f t="shared" si="5"/>
        <v>688.831</v>
      </c>
      <c r="Q15" s="20">
        <f t="shared" si="5"/>
        <v>493.542</v>
      </c>
      <c r="R15" s="11">
        <f t="shared" si="5"/>
        <v>31500.079</v>
      </c>
      <c r="S15" s="11">
        <f t="shared" si="5"/>
        <v>24166.062</v>
      </c>
      <c r="T15" s="20">
        <f t="shared" si="5"/>
        <v>1821.493</v>
      </c>
      <c r="U15" s="20">
        <f t="shared" si="5"/>
        <v>5512.524</v>
      </c>
    </row>
    <row r="16" spans="1:21" ht="16.5" customHeight="1" outlineLevel="1">
      <c r="A16" s="82"/>
      <c r="B16" s="83"/>
      <c r="C16" s="83"/>
      <c r="D16" s="84"/>
      <c r="E16" s="4" t="s">
        <v>16</v>
      </c>
      <c r="F16" s="12">
        <f>G16+H16+I16</f>
        <v>11432.177</v>
      </c>
      <c r="G16" s="25">
        <v>8290.259</v>
      </c>
      <c r="H16" s="21">
        <v>701.831</v>
      </c>
      <c r="I16" s="21">
        <v>2440.087</v>
      </c>
      <c r="J16" s="12">
        <f>K16+L16+M16</f>
        <v>11284.746000000001</v>
      </c>
      <c r="K16" s="25">
        <v>8275.02</v>
      </c>
      <c r="L16" s="21">
        <v>430.831</v>
      </c>
      <c r="M16" s="21">
        <v>2578.895</v>
      </c>
      <c r="N16" s="12">
        <f>O16+P16+Q16</f>
        <v>8783.155999999999</v>
      </c>
      <c r="O16" s="25">
        <v>7600.783</v>
      </c>
      <c r="P16" s="21">
        <v>688.831</v>
      </c>
      <c r="Q16" s="21">
        <v>493.542</v>
      </c>
      <c r="R16" s="12">
        <f>S16+T16+U16</f>
        <v>31500.079</v>
      </c>
      <c r="S16" s="25">
        <f>G16+K16+O16</f>
        <v>24166.062</v>
      </c>
      <c r="T16" s="25">
        <f>H16+L16+P16</f>
        <v>1821.493</v>
      </c>
      <c r="U16" s="25">
        <f>I16+M16+Q16</f>
        <v>5512.524</v>
      </c>
    </row>
    <row r="17" spans="1:21" ht="30.75" customHeight="1">
      <c r="A17" s="80" t="s">
        <v>9</v>
      </c>
      <c r="B17" s="81"/>
      <c r="C17" s="81"/>
      <c r="D17" s="81"/>
      <c r="E17" s="81"/>
      <c r="F17" s="10">
        <f aca="true" t="shared" si="6" ref="F17:U17">F18+F20+F23</f>
        <v>27774.565000000002</v>
      </c>
      <c r="G17" s="10">
        <f t="shared" si="6"/>
        <v>20357.568</v>
      </c>
      <c r="H17" s="19">
        <f t="shared" si="6"/>
        <v>3054</v>
      </c>
      <c r="I17" s="19">
        <f t="shared" si="6"/>
        <v>4362.997</v>
      </c>
      <c r="J17" s="10">
        <f t="shared" si="6"/>
        <v>26234.689</v>
      </c>
      <c r="K17" s="10">
        <f t="shared" si="6"/>
        <v>19642.689</v>
      </c>
      <c r="L17" s="19">
        <f t="shared" si="6"/>
        <v>2184</v>
      </c>
      <c r="M17" s="19">
        <f t="shared" si="6"/>
        <v>4408</v>
      </c>
      <c r="N17" s="10">
        <f t="shared" si="6"/>
        <v>27983.503999999997</v>
      </c>
      <c r="O17" s="10">
        <f t="shared" si="6"/>
        <v>20352.061999999998</v>
      </c>
      <c r="P17" s="19">
        <f t="shared" si="6"/>
        <v>3150</v>
      </c>
      <c r="Q17" s="19">
        <f t="shared" si="6"/>
        <v>4481.442</v>
      </c>
      <c r="R17" s="10">
        <f>R18+R20+R23</f>
        <v>81992.758</v>
      </c>
      <c r="S17" s="10">
        <f t="shared" si="6"/>
        <v>60352.319</v>
      </c>
      <c r="T17" s="19">
        <f t="shared" si="6"/>
        <v>8388</v>
      </c>
      <c r="U17" s="19">
        <f t="shared" si="6"/>
        <v>13252.438999999998</v>
      </c>
    </row>
    <row r="18" spans="1:21" ht="25.5" customHeight="1" outlineLevel="1">
      <c r="A18" s="72" t="s">
        <v>18</v>
      </c>
      <c r="B18" s="73"/>
      <c r="C18" s="73"/>
      <c r="D18" s="73"/>
      <c r="E18" s="73"/>
      <c r="F18" s="11">
        <f aca="true" t="shared" si="7" ref="F18:U18">SUM(F19:F19)</f>
        <v>17333.776</v>
      </c>
      <c r="G18" s="11">
        <f t="shared" si="7"/>
        <v>10361.779</v>
      </c>
      <c r="H18" s="20">
        <f t="shared" si="7"/>
        <v>2610</v>
      </c>
      <c r="I18" s="20">
        <f t="shared" si="7"/>
        <v>4361.997</v>
      </c>
      <c r="J18" s="11">
        <f t="shared" si="7"/>
        <v>16950.828999999998</v>
      </c>
      <c r="K18" s="11">
        <f t="shared" si="7"/>
        <v>10794.829</v>
      </c>
      <c r="L18" s="20">
        <f t="shared" si="7"/>
        <v>1749</v>
      </c>
      <c r="M18" s="20">
        <f t="shared" si="7"/>
        <v>4407</v>
      </c>
      <c r="N18" s="11">
        <f t="shared" si="7"/>
        <v>17967.046</v>
      </c>
      <c r="O18" s="11">
        <f t="shared" si="7"/>
        <v>10788.604</v>
      </c>
      <c r="P18" s="20">
        <f t="shared" si="7"/>
        <v>2793</v>
      </c>
      <c r="Q18" s="20">
        <f t="shared" si="7"/>
        <v>4385.442</v>
      </c>
      <c r="R18" s="11">
        <f t="shared" si="7"/>
        <v>52251.651</v>
      </c>
      <c r="S18" s="11">
        <f t="shared" si="7"/>
        <v>31945.212</v>
      </c>
      <c r="T18" s="20">
        <f t="shared" si="7"/>
        <v>7152</v>
      </c>
      <c r="U18" s="20">
        <f t="shared" si="7"/>
        <v>13154.438999999998</v>
      </c>
    </row>
    <row r="19" spans="1:21" ht="16.5" customHeight="1" outlineLevel="1">
      <c r="A19" s="82"/>
      <c r="B19" s="83"/>
      <c r="C19" s="83"/>
      <c r="D19" s="84"/>
      <c r="E19" s="4" t="s">
        <v>0</v>
      </c>
      <c r="F19" s="12">
        <f>G19+H19+I19</f>
        <v>17333.776</v>
      </c>
      <c r="G19" s="25">
        <v>10361.779</v>
      </c>
      <c r="H19" s="21">
        <v>2610</v>
      </c>
      <c r="I19" s="21">
        <v>4361.997</v>
      </c>
      <c r="J19" s="12">
        <f>K19+L19+M19</f>
        <v>16950.828999999998</v>
      </c>
      <c r="K19" s="25">
        <v>10794.829</v>
      </c>
      <c r="L19" s="21">
        <v>1749</v>
      </c>
      <c r="M19" s="21">
        <v>4407</v>
      </c>
      <c r="N19" s="12">
        <f>O19+P19+Q19</f>
        <v>17967.046</v>
      </c>
      <c r="O19" s="25">
        <v>10788.604</v>
      </c>
      <c r="P19" s="21">
        <v>2793</v>
      </c>
      <c r="Q19" s="21">
        <v>4385.442</v>
      </c>
      <c r="R19" s="12">
        <f>S19+T19+U19</f>
        <v>52251.651</v>
      </c>
      <c r="S19" s="25">
        <f>G19+K19+O19</f>
        <v>31945.212</v>
      </c>
      <c r="T19" s="25">
        <f>H19+L19+P19</f>
        <v>7152</v>
      </c>
      <c r="U19" s="25">
        <f>I19+M19+Q19</f>
        <v>13154.438999999998</v>
      </c>
    </row>
    <row r="20" spans="1:21" ht="16.5" customHeight="1" outlineLevel="1">
      <c r="A20" s="72" t="s">
        <v>10</v>
      </c>
      <c r="B20" s="73"/>
      <c r="C20" s="73"/>
      <c r="D20" s="73"/>
      <c r="E20" s="73"/>
      <c r="F20" s="11">
        <f aca="true" t="shared" si="8" ref="F20:U20">SUM(F21:F22)</f>
        <v>3522.875</v>
      </c>
      <c r="G20" s="11">
        <f t="shared" si="8"/>
        <v>3203.875</v>
      </c>
      <c r="H20" s="20">
        <f t="shared" si="8"/>
        <v>319</v>
      </c>
      <c r="I20" s="20">
        <f t="shared" si="8"/>
        <v>0</v>
      </c>
      <c r="J20" s="11">
        <f t="shared" si="8"/>
        <v>3911.794</v>
      </c>
      <c r="K20" s="11">
        <f t="shared" si="8"/>
        <v>3624.794</v>
      </c>
      <c r="L20" s="20">
        <f t="shared" si="8"/>
        <v>286</v>
      </c>
      <c r="M20" s="20">
        <f t="shared" si="8"/>
        <v>1</v>
      </c>
      <c r="N20" s="11">
        <f t="shared" si="8"/>
        <v>3803.462</v>
      </c>
      <c r="O20" s="11">
        <f t="shared" si="8"/>
        <v>3479.462</v>
      </c>
      <c r="P20" s="20">
        <f t="shared" si="8"/>
        <v>318</v>
      </c>
      <c r="Q20" s="20">
        <f t="shared" si="8"/>
        <v>6</v>
      </c>
      <c r="R20" s="11">
        <f t="shared" si="8"/>
        <v>11238.131000000001</v>
      </c>
      <c r="S20" s="11">
        <f t="shared" si="8"/>
        <v>10308.131000000001</v>
      </c>
      <c r="T20" s="20">
        <f>SUM(T21:T22)</f>
        <v>923</v>
      </c>
      <c r="U20" s="20">
        <f t="shared" si="8"/>
        <v>7</v>
      </c>
    </row>
    <row r="21" spans="1:21" ht="15.75" customHeight="1" outlineLevel="1">
      <c r="A21" s="82"/>
      <c r="B21" s="83"/>
      <c r="C21" s="83"/>
      <c r="D21" s="84"/>
      <c r="E21" s="4" t="s">
        <v>3</v>
      </c>
      <c r="F21" s="12">
        <f>G21+H21+I21</f>
        <v>1581.101</v>
      </c>
      <c r="G21" s="25">
        <v>1262.101</v>
      </c>
      <c r="H21" s="60">
        <v>319</v>
      </c>
      <c r="I21" s="60"/>
      <c r="J21" s="12">
        <f>K21+L21+M21</f>
        <v>1851.481</v>
      </c>
      <c r="K21" s="25">
        <v>1564.481</v>
      </c>
      <c r="L21" s="60">
        <v>286</v>
      </c>
      <c r="M21" s="60">
        <v>1</v>
      </c>
      <c r="N21" s="12">
        <f>O21+P21+Q21</f>
        <v>1863.642</v>
      </c>
      <c r="O21" s="25">
        <v>1539.642</v>
      </c>
      <c r="P21" s="60">
        <v>318</v>
      </c>
      <c r="Q21" s="60">
        <v>6</v>
      </c>
      <c r="R21" s="12">
        <f>S21+T21+U21</f>
        <v>5296.224</v>
      </c>
      <c r="S21" s="25">
        <f>G21+K21+O21</f>
        <v>4366.224</v>
      </c>
      <c r="T21" s="60">
        <f>H21+L21+P21</f>
        <v>923</v>
      </c>
      <c r="U21" s="60">
        <f>I21+M21+Q21</f>
        <v>7</v>
      </c>
    </row>
    <row r="22" spans="1:21" ht="17.25" customHeight="1" outlineLevel="1">
      <c r="A22" s="85"/>
      <c r="B22" s="86"/>
      <c r="C22" s="86"/>
      <c r="D22" s="87"/>
      <c r="E22" s="4" t="s">
        <v>17</v>
      </c>
      <c r="F22" s="12">
        <f>G22</f>
        <v>1941.774</v>
      </c>
      <c r="G22" s="25">
        <v>1941.774</v>
      </c>
      <c r="H22" s="61"/>
      <c r="I22" s="61"/>
      <c r="J22" s="12">
        <f>K22</f>
        <v>2060.313</v>
      </c>
      <c r="K22" s="25">
        <v>2060.313</v>
      </c>
      <c r="L22" s="61"/>
      <c r="M22" s="61"/>
      <c r="N22" s="12">
        <f>O22</f>
        <v>1939.82</v>
      </c>
      <c r="O22" s="25">
        <v>1939.82</v>
      </c>
      <c r="P22" s="61"/>
      <c r="Q22" s="61"/>
      <c r="R22" s="12">
        <f>S22</f>
        <v>5941.907</v>
      </c>
      <c r="S22" s="25">
        <f>G22+K22+O22</f>
        <v>5941.907</v>
      </c>
      <c r="T22" s="61"/>
      <c r="U22" s="61"/>
    </row>
    <row r="23" spans="1:21" ht="15.75" customHeight="1" outlineLevel="1">
      <c r="A23" s="72" t="s">
        <v>11</v>
      </c>
      <c r="B23" s="73"/>
      <c r="C23" s="73"/>
      <c r="D23" s="73"/>
      <c r="E23" s="73"/>
      <c r="F23" s="11">
        <f>SUM(F24:F26)</f>
        <v>6917.914</v>
      </c>
      <c r="G23" s="11">
        <f>SUM(G24:G26)</f>
        <v>6791.914</v>
      </c>
      <c r="H23" s="20">
        <f>SUM(H24:H25)</f>
        <v>125</v>
      </c>
      <c r="I23" s="20">
        <f>SUM(I24:I25)</f>
        <v>1</v>
      </c>
      <c r="J23" s="11">
        <f>SUM(J24:J26)</f>
        <v>5372.066</v>
      </c>
      <c r="K23" s="11">
        <f>SUM(K24:K26)</f>
        <v>5223.066</v>
      </c>
      <c r="L23" s="20">
        <f>SUM(L24:L25)</f>
        <v>149</v>
      </c>
      <c r="M23" s="20">
        <f>SUM(M24:M25)</f>
        <v>0</v>
      </c>
      <c r="N23" s="11">
        <f>SUM(N24:N26)</f>
        <v>6212.996</v>
      </c>
      <c r="O23" s="11">
        <f>SUM(O24:O26)</f>
        <v>6083.996</v>
      </c>
      <c r="P23" s="20">
        <f>SUM(P24:P25)</f>
        <v>39</v>
      </c>
      <c r="Q23" s="20">
        <f>SUM(Q24:Q25)</f>
        <v>90</v>
      </c>
      <c r="R23" s="11">
        <f>SUM(R24:R26)</f>
        <v>18502.976000000002</v>
      </c>
      <c r="S23" s="11">
        <f>SUM(S24:S26)</f>
        <v>18098.976000000002</v>
      </c>
      <c r="T23" s="20">
        <f>SUM(T24:T25)</f>
        <v>313</v>
      </c>
      <c r="U23" s="20">
        <f>SUM(U24:U25)</f>
        <v>91</v>
      </c>
    </row>
    <row r="24" spans="1:21" ht="15" customHeight="1" outlineLevel="1">
      <c r="A24" s="74"/>
      <c r="B24" s="74"/>
      <c r="C24" s="74"/>
      <c r="D24" s="75"/>
      <c r="E24" s="4" t="s">
        <v>1</v>
      </c>
      <c r="F24" s="12">
        <f>G24+H24+I24</f>
        <v>2020.668</v>
      </c>
      <c r="G24" s="25">
        <v>1894.668</v>
      </c>
      <c r="H24" s="60">
        <v>125</v>
      </c>
      <c r="I24" s="60">
        <v>1</v>
      </c>
      <c r="J24" s="12">
        <f>K24+L24+M24</f>
        <v>173.46699999999998</v>
      </c>
      <c r="K24" s="25">
        <v>24.467</v>
      </c>
      <c r="L24" s="60">
        <v>149</v>
      </c>
      <c r="M24" s="60"/>
      <c r="N24" s="12">
        <f>O24+P24+Q24</f>
        <v>883.872</v>
      </c>
      <c r="O24" s="25">
        <v>754.872</v>
      </c>
      <c r="P24" s="60">
        <v>39</v>
      </c>
      <c r="Q24" s="60">
        <v>90</v>
      </c>
      <c r="R24" s="12">
        <f>S24+T24+U24</f>
        <v>3078.007</v>
      </c>
      <c r="S24" s="25">
        <f>G24+K24+O24</f>
        <v>2674.007</v>
      </c>
      <c r="T24" s="60">
        <f>H24+L24+P24</f>
        <v>313</v>
      </c>
      <c r="U24" s="60">
        <f>I24+M24+Q24</f>
        <v>91</v>
      </c>
    </row>
    <row r="25" spans="1:21" ht="15" customHeight="1" outlineLevel="1">
      <c r="A25" s="76"/>
      <c r="B25" s="76"/>
      <c r="C25" s="76"/>
      <c r="D25" s="77"/>
      <c r="E25" s="4" t="s">
        <v>2</v>
      </c>
      <c r="F25" s="12">
        <f>G25</f>
        <v>4897.246</v>
      </c>
      <c r="G25" s="25">
        <v>4897.246</v>
      </c>
      <c r="H25" s="70"/>
      <c r="I25" s="70"/>
      <c r="J25" s="12">
        <f>K25</f>
        <v>5198.599</v>
      </c>
      <c r="K25" s="25">
        <v>5198.599</v>
      </c>
      <c r="L25" s="70"/>
      <c r="M25" s="70"/>
      <c r="N25" s="12">
        <f>O25</f>
        <v>5329.124</v>
      </c>
      <c r="O25" s="25">
        <v>5329.124</v>
      </c>
      <c r="P25" s="70"/>
      <c r="Q25" s="70"/>
      <c r="R25" s="12">
        <f>S25</f>
        <v>15424.969000000001</v>
      </c>
      <c r="S25" s="25">
        <f>G25+K25+O25</f>
        <v>15424.969000000001</v>
      </c>
      <c r="T25" s="70"/>
      <c r="U25" s="70"/>
    </row>
    <row r="26" spans="1:21" ht="15" customHeight="1" outlineLevel="1">
      <c r="A26" s="78"/>
      <c r="B26" s="78"/>
      <c r="C26" s="78"/>
      <c r="D26" s="79"/>
      <c r="E26" s="7" t="s">
        <v>30</v>
      </c>
      <c r="F26" s="12">
        <f>G26</f>
        <v>0</v>
      </c>
      <c r="G26" s="25"/>
      <c r="H26" s="61"/>
      <c r="I26" s="61"/>
      <c r="J26" s="12">
        <f>K26</f>
        <v>0</v>
      </c>
      <c r="K26" s="25"/>
      <c r="L26" s="61"/>
      <c r="M26" s="61"/>
      <c r="N26" s="12">
        <f>O26</f>
        <v>0</v>
      </c>
      <c r="O26" s="25"/>
      <c r="P26" s="61"/>
      <c r="Q26" s="61"/>
      <c r="R26" s="12">
        <f>S26</f>
        <v>0</v>
      </c>
      <c r="S26" s="25">
        <f>G26+K26+O26</f>
        <v>0</v>
      </c>
      <c r="T26" s="61"/>
      <c r="U26" s="61"/>
    </row>
    <row r="27" spans="1:21" ht="21.75" customHeight="1">
      <c r="A27" s="66" t="s">
        <v>19</v>
      </c>
      <c r="B27" s="66"/>
      <c r="C27" s="66"/>
      <c r="D27" s="66"/>
      <c r="E27" s="66"/>
      <c r="F27" s="10">
        <f aca="true" t="shared" si="9" ref="F27:U27">F28</f>
        <v>6104.031999999999</v>
      </c>
      <c r="G27" s="10">
        <f t="shared" si="9"/>
        <v>5220.175</v>
      </c>
      <c r="H27" s="19">
        <f t="shared" si="9"/>
        <v>740.377</v>
      </c>
      <c r="I27" s="19">
        <f t="shared" si="9"/>
        <v>143.48</v>
      </c>
      <c r="J27" s="10">
        <f t="shared" si="9"/>
        <v>6824.244</v>
      </c>
      <c r="K27" s="10">
        <f t="shared" si="9"/>
        <v>5792.427</v>
      </c>
      <c r="L27" s="19">
        <f>L28</f>
        <v>838.007</v>
      </c>
      <c r="M27" s="19">
        <f t="shared" si="9"/>
        <v>193.81</v>
      </c>
      <c r="N27" s="10">
        <f t="shared" si="9"/>
        <v>5387.9130000000005</v>
      </c>
      <c r="O27" s="10">
        <f t="shared" si="9"/>
        <v>4291.876</v>
      </c>
      <c r="P27" s="19">
        <f t="shared" si="9"/>
        <v>776.357</v>
      </c>
      <c r="Q27" s="19">
        <f t="shared" si="9"/>
        <v>319.68</v>
      </c>
      <c r="R27" s="10">
        <f t="shared" si="9"/>
        <v>18316.189</v>
      </c>
      <c r="S27" s="10">
        <f t="shared" si="9"/>
        <v>15304.478</v>
      </c>
      <c r="T27" s="19">
        <f t="shared" si="9"/>
        <v>2354.741</v>
      </c>
      <c r="U27" s="19">
        <f t="shared" si="9"/>
        <v>656.97</v>
      </c>
    </row>
    <row r="28" spans="1:21" ht="15.75" outlineLevel="1">
      <c r="A28" s="58" t="s">
        <v>20</v>
      </c>
      <c r="B28" s="58"/>
      <c r="C28" s="58"/>
      <c r="D28" s="58"/>
      <c r="E28" s="58"/>
      <c r="F28" s="11">
        <f aca="true" t="shared" si="10" ref="F28:U28">SUM(F29:F29)</f>
        <v>6104.031999999999</v>
      </c>
      <c r="G28" s="11">
        <f t="shared" si="10"/>
        <v>5220.175</v>
      </c>
      <c r="H28" s="20">
        <f t="shared" si="10"/>
        <v>740.377</v>
      </c>
      <c r="I28" s="20">
        <f t="shared" si="10"/>
        <v>143.48</v>
      </c>
      <c r="J28" s="11">
        <f t="shared" si="10"/>
        <v>6824.244</v>
      </c>
      <c r="K28" s="11">
        <f t="shared" si="10"/>
        <v>5792.427</v>
      </c>
      <c r="L28" s="20">
        <f t="shared" si="10"/>
        <v>838.007</v>
      </c>
      <c r="M28" s="20">
        <f t="shared" si="10"/>
        <v>193.81</v>
      </c>
      <c r="N28" s="11">
        <f t="shared" si="10"/>
        <v>5387.9130000000005</v>
      </c>
      <c r="O28" s="11">
        <f t="shared" si="10"/>
        <v>4291.876</v>
      </c>
      <c r="P28" s="20">
        <f t="shared" si="10"/>
        <v>776.357</v>
      </c>
      <c r="Q28" s="20">
        <f t="shared" si="10"/>
        <v>319.68</v>
      </c>
      <c r="R28" s="11">
        <f>SUM(R29:R29)</f>
        <v>18316.189</v>
      </c>
      <c r="S28" s="11">
        <f t="shared" si="10"/>
        <v>15304.478</v>
      </c>
      <c r="T28" s="20">
        <f t="shared" si="10"/>
        <v>2354.741</v>
      </c>
      <c r="U28" s="20">
        <f t="shared" si="10"/>
        <v>656.97</v>
      </c>
    </row>
    <row r="29" spans="1:21" ht="15.75" outlineLevel="1">
      <c r="A29" s="59"/>
      <c r="B29" s="59"/>
      <c r="C29" s="59"/>
      <c r="D29" s="59"/>
      <c r="E29" s="5" t="s">
        <v>21</v>
      </c>
      <c r="F29" s="12">
        <f>G29+H29+I29</f>
        <v>6104.031999999999</v>
      </c>
      <c r="G29" s="25">
        <v>5220.175</v>
      </c>
      <c r="H29" s="21">
        <v>740.377</v>
      </c>
      <c r="I29" s="21">
        <v>143.48</v>
      </c>
      <c r="J29" s="12">
        <f>K29+L29+M29</f>
        <v>6824.244</v>
      </c>
      <c r="K29" s="25">
        <v>5792.427</v>
      </c>
      <c r="L29" s="21">
        <v>838.007</v>
      </c>
      <c r="M29" s="21">
        <v>193.81</v>
      </c>
      <c r="N29" s="12">
        <f>O29+P29+Q29</f>
        <v>5387.9130000000005</v>
      </c>
      <c r="O29" s="25">
        <v>4291.876</v>
      </c>
      <c r="P29" s="21">
        <v>776.357</v>
      </c>
      <c r="Q29" s="21">
        <v>319.68</v>
      </c>
      <c r="R29" s="12">
        <f>S29+T29+U29</f>
        <v>18316.189</v>
      </c>
      <c r="S29" s="25">
        <f>G29+K29+O29</f>
        <v>15304.478</v>
      </c>
      <c r="T29" s="25">
        <f>H29+L29+P29</f>
        <v>2354.741</v>
      </c>
      <c r="U29" s="25">
        <f>I29+M29+Q29</f>
        <v>656.97</v>
      </c>
    </row>
    <row r="30" spans="1:21" ht="15.75">
      <c r="A30" s="71" t="s">
        <v>31</v>
      </c>
      <c r="B30" s="71"/>
      <c r="C30" s="71"/>
      <c r="D30" s="71"/>
      <c r="E30" s="71"/>
      <c r="F30" s="10">
        <f>G30+H30+I30</f>
        <v>10739.991</v>
      </c>
      <c r="G30" s="18">
        <f>G31+G34</f>
        <v>9630.116</v>
      </c>
      <c r="H30" s="19">
        <f>H31+H34</f>
        <v>745.225</v>
      </c>
      <c r="I30" s="19">
        <f>I31+I34</f>
        <v>364.65</v>
      </c>
      <c r="J30" s="10">
        <f>K30+L30+M30</f>
        <v>12193.612</v>
      </c>
      <c r="K30" s="18">
        <f>K31+K34</f>
        <v>9908.476999999999</v>
      </c>
      <c r="L30" s="19">
        <f>L31+L34</f>
        <v>1915.225</v>
      </c>
      <c r="M30" s="19">
        <f>M31+M34</f>
        <v>369.91</v>
      </c>
      <c r="N30" s="10">
        <f>O30+P30+Q30</f>
        <v>10480.590999999999</v>
      </c>
      <c r="O30" s="18">
        <f>O31+O34</f>
        <v>8683.315999999999</v>
      </c>
      <c r="P30" s="19">
        <f>P31+P34</f>
        <v>1442.225</v>
      </c>
      <c r="Q30" s="19">
        <f>Q31+Q34</f>
        <v>355.05</v>
      </c>
      <c r="R30" s="10">
        <f>S30+T30+U30</f>
        <v>33414.193999999996</v>
      </c>
      <c r="S30" s="18">
        <f>S31+S34</f>
        <v>28221.909</v>
      </c>
      <c r="T30" s="19">
        <f>T31+T34</f>
        <v>4102.674999999999</v>
      </c>
      <c r="U30" s="19">
        <f>U31+U34</f>
        <v>1089.61</v>
      </c>
    </row>
    <row r="31" spans="1:21" ht="15.75" outlineLevel="1">
      <c r="A31" s="62" t="s">
        <v>32</v>
      </c>
      <c r="B31" s="62"/>
      <c r="C31" s="62"/>
      <c r="D31" s="62"/>
      <c r="E31" s="15"/>
      <c r="F31" s="11">
        <f>G31+H31+I31</f>
        <v>5878.95</v>
      </c>
      <c r="G31" s="8">
        <f>SUM(G32:G33)</f>
        <v>5077.075</v>
      </c>
      <c r="H31" s="20">
        <f>SUM(H32:H33)</f>
        <v>489.225</v>
      </c>
      <c r="I31" s="20">
        <f>I32+I33</f>
        <v>312.65</v>
      </c>
      <c r="J31" s="11">
        <f>K31+L31+M31</f>
        <v>7419.520999999999</v>
      </c>
      <c r="K31" s="8">
        <f>SUM(K32:K33)</f>
        <v>5415.3859999999995</v>
      </c>
      <c r="L31" s="20">
        <f>SUM(L32:L33)</f>
        <v>1673.225</v>
      </c>
      <c r="M31" s="20">
        <f>M32+M33</f>
        <v>330.91</v>
      </c>
      <c r="N31" s="11">
        <f>O31+P31+Q31</f>
        <v>6296.500999999999</v>
      </c>
      <c r="O31" s="8">
        <f>SUM(O32:O33)</f>
        <v>4878.226</v>
      </c>
      <c r="P31" s="20">
        <f>SUM(P32:P33)</f>
        <v>1109.225</v>
      </c>
      <c r="Q31" s="20">
        <f>Q32+Q33</f>
        <v>309.05</v>
      </c>
      <c r="R31" s="11">
        <f>S31+T31+U31</f>
        <v>19594.971999999998</v>
      </c>
      <c r="S31" s="8">
        <f>SUM(S32:S33)</f>
        <v>15370.686999999998</v>
      </c>
      <c r="T31" s="20">
        <f>SUM(T32:T33)</f>
        <v>3271.6749999999997</v>
      </c>
      <c r="U31" s="20">
        <f>U32+U33</f>
        <v>952.6099999999999</v>
      </c>
    </row>
    <row r="32" spans="1:21" ht="15.75" outlineLevel="1">
      <c r="A32" s="67"/>
      <c r="B32" s="68"/>
      <c r="C32" s="68"/>
      <c r="D32" s="69"/>
      <c r="E32" s="16" t="s">
        <v>33</v>
      </c>
      <c r="F32" s="12">
        <f>G32+H32+I32</f>
        <v>5716.74</v>
      </c>
      <c r="G32" s="26">
        <v>4914.865</v>
      </c>
      <c r="H32" s="60">
        <v>489.225</v>
      </c>
      <c r="I32" s="60">
        <v>312.65</v>
      </c>
      <c r="J32" s="12">
        <f>K32+L32+M32</f>
        <v>7225.741</v>
      </c>
      <c r="K32" s="26">
        <v>5221.606</v>
      </c>
      <c r="L32" s="60">
        <v>1673.225</v>
      </c>
      <c r="M32" s="60">
        <v>330.91</v>
      </c>
      <c r="N32" s="12">
        <f>O32+P32+Q32</f>
        <v>6194.920999999999</v>
      </c>
      <c r="O32" s="26">
        <v>4776.646</v>
      </c>
      <c r="P32" s="60">
        <v>1109.225</v>
      </c>
      <c r="Q32" s="60">
        <v>309.05</v>
      </c>
      <c r="R32" s="12">
        <f>S32+T32+U32</f>
        <v>19137.402</v>
      </c>
      <c r="S32" s="26">
        <f>G32+K32+O32</f>
        <v>14913.116999999998</v>
      </c>
      <c r="T32" s="60">
        <f>H32+L32+P32</f>
        <v>3271.6749999999997</v>
      </c>
      <c r="U32" s="60">
        <f>I32+M32+Q32</f>
        <v>952.6099999999999</v>
      </c>
    </row>
    <row r="33" spans="1:21" ht="15.75" outlineLevel="1">
      <c r="A33" s="63"/>
      <c r="B33" s="64"/>
      <c r="C33" s="64"/>
      <c r="D33" s="65"/>
      <c r="E33" s="17" t="s">
        <v>34</v>
      </c>
      <c r="F33" s="12">
        <f>G33</f>
        <v>162.21</v>
      </c>
      <c r="G33" s="26">
        <v>162.21</v>
      </c>
      <c r="H33" s="61"/>
      <c r="I33" s="61"/>
      <c r="J33" s="12">
        <f>K33</f>
        <v>193.78</v>
      </c>
      <c r="K33" s="26">
        <v>193.78</v>
      </c>
      <c r="L33" s="61"/>
      <c r="M33" s="61"/>
      <c r="N33" s="12">
        <f>O33</f>
        <v>101.58</v>
      </c>
      <c r="O33" s="29">
        <v>101.58</v>
      </c>
      <c r="P33" s="61"/>
      <c r="Q33" s="61"/>
      <c r="R33" s="12">
        <f>S33</f>
        <v>457.57</v>
      </c>
      <c r="S33" s="26">
        <f>G33+K33+O33</f>
        <v>457.57</v>
      </c>
      <c r="T33" s="61"/>
      <c r="U33" s="61"/>
    </row>
    <row r="34" spans="1:21" ht="15.75" outlineLevel="1">
      <c r="A34" s="62" t="s">
        <v>35</v>
      </c>
      <c r="B34" s="62"/>
      <c r="C34" s="62"/>
      <c r="D34" s="62"/>
      <c r="E34" s="15"/>
      <c r="F34" s="11">
        <f>G34+H34+I34</f>
        <v>4861.041</v>
      </c>
      <c r="G34" s="8">
        <f>G35</f>
        <v>4553.041</v>
      </c>
      <c r="H34" s="20">
        <f>H35</f>
        <v>256</v>
      </c>
      <c r="I34" s="20">
        <f>I35</f>
        <v>52</v>
      </c>
      <c r="J34" s="11">
        <f>K34+L34+M34</f>
        <v>4774.091</v>
      </c>
      <c r="K34" s="8">
        <f>K35</f>
        <v>4493.091</v>
      </c>
      <c r="L34" s="20">
        <f>L35</f>
        <v>242</v>
      </c>
      <c r="M34" s="20">
        <f>M35</f>
        <v>39</v>
      </c>
      <c r="N34" s="11">
        <f>O34+P34+Q34</f>
        <v>4184.09</v>
      </c>
      <c r="O34" s="8">
        <f>O35</f>
        <v>3805.09</v>
      </c>
      <c r="P34" s="20">
        <f>P35</f>
        <v>333</v>
      </c>
      <c r="Q34" s="20">
        <f>Q35</f>
        <v>46</v>
      </c>
      <c r="R34" s="11">
        <f>S34+T34+U34</f>
        <v>13819.222000000002</v>
      </c>
      <c r="S34" s="8">
        <f>S35</f>
        <v>12851.222000000002</v>
      </c>
      <c r="T34" s="20">
        <f>T35</f>
        <v>831</v>
      </c>
      <c r="U34" s="20">
        <f>U35</f>
        <v>137</v>
      </c>
    </row>
    <row r="35" spans="1:21" ht="15.75" outlineLevel="1">
      <c r="A35" s="63"/>
      <c r="B35" s="64"/>
      <c r="C35" s="64"/>
      <c r="D35" s="65"/>
      <c r="E35" s="17" t="s">
        <v>36</v>
      </c>
      <c r="F35" s="12">
        <f>G35+H35+I35</f>
        <v>4861.041</v>
      </c>
      <c r="G35" s="26">
        <v>4553.041</v>
      </c>
      <c r="H35" s="21">
        <v>256</v>
      </c>
      <c r="I35" s="21">
        <v>52</v>
      </c>
      <c r="J35" s="12">
        <f>K35+L35+M35</f>
        <v>4774.091</v>
      </c>
      <c r="K35" s="26">
        <v>4493.091</v>
      </c>
      <c r="L35" s="21">
        <v>242</v>
      </c>
      <c r="M35" s="21">
        <v>39</v>
      </c>
      <c r="N35" s="12">
        <f>O35+P35+Q35</f>
        <v>4184.09</v>
      </c>
      <c r="O35" s="26">
        <v>3805.09</v>
      </c>
      <c r="P35" s="21">
        <v>333</v>
      </c>
      <c r="Q35" s="21">
        <v>46</v>
      </c>
      <c r="R35" s="12">
        <f>S35+T35+U35</f>
        <v>13819.222000000002</v>
      </c>
      <c r="S35" s="26">
        <f>G35+K35+O35</f>
        <v>12851.222000000002</v>
      </c>
      <c r="T35" s="26">
        <f>H35+L35+P35</f>
        <v>831</v>
      </c>
      <c r="U35" s="26">
        <f>I35+M35+Q35</f>
        <v>137</v>
      </c>
    </row>
    <row r="36" spans="1:21" ht="15.75" outlineLevel="1">
      <c r="A36" s="66" t="s">
        <v>51</v>
      </c>
      <c r="B36" s="66"/>
      <c r="C36" s="66"/>
      <c r="D36" s="66"/>
      <c r="E36" s="66"/>
      <c r="F36" s="10">
        <f>F37</f>
        <v>26461.982</v>
      </c>
      <c r="G36" s="10">
        <f>G37</f>
        <v>20725.682</v>
      </c>
      <c r="H36" s="10">
        <f>H37</f>
        <v>4026.75</v>
      </c>
      <c r="I36" s="10">
        <f>I37</f>
        <v>1709.55</v>
      </c>
      <c r="J36" s="43">
        <f aca="true" t="shared" si="11" ref="J36:U37">J37</f>
        <v>36981.03200000001</v>
      </c>
      <c r="K36" s="43">
        <f t="shared" si="11"/>
        <v>28727.186</v>
      </c>
      <c r="L36" s="43">
        <f t="shared" si="11"/>
        <v>4910.296</v>
      </c>
      <c r="M36" s="43">
        <f t="shared" si="11"/>
        <v>3343.55</v>
      </c>
      <c r="N36" s="43">
        <f t="shared" si="11"/>
        <v>34151.673</v>
      </c>
      <c r="O36" s="43">
        <f t="shared" si="11"/>
        <v>26068.351</v>
      </c>
      <c r="P36" s="43">
        <f t="shared" si="11"/>
        <v>5118.85</v>
      </c>
      <c r="Q36" s="43">
        <f t="shared" si="11"/>
        <v>2964.472</v>
      </c>
      <c r="R36" s="44">
        <f>R37</f>
        <v>97594.687</v>
      </c>
      <c r="S36" s="44">
        <f t="shared" si="11"/>
        <v>75521.219</v>
      </c>
      <c r="T36" s="44">
        <f t="shared" si="11"/>
        <v>14055.896</v>
      </c>
      <c r="U36" s="44">
        <f t="shared" si="11"/>
        <v>8017.572</v>
      </c>
    </row>
    <row r="37" spans="1:21" ht="15.75" outlineLevel="1">
      <c r="A37" s="58" t="s">
        <v>52</v>
      </c>
      <c r="B37" s="58"/>
      <c r="C37" s="58"/>
      <c r="D37" s="58"/>
      <c r="E37" s="58"/>
      <c r="F37" s="11">
        <f>G37+H37+I37</f>
        <v>26461.982</v>
      </c>
      <c r="G37" s="11">
        <f>G38</f>
        <v>20725.682</v>
      </c>
      <c r="H37" s="11">
        <f>H38</f>
        <v>4026.75</v>
      </c>
      <c r="I37" s="11">
        <f>I38</f>
        <v>1709.55</v>
      </c>
      <c r="J37" s="36">
        <f t="shared" si="11"/>
        <v>36981.03200000001</v>
      </c>
      <c r="K37" s="36">
        <f t="shared" si="11"/>
        <v>28727.186</v>
      </c>
      <c r="L37" s="36">
        <f t="shared" si="11"/>
        <v>4910.296</v>
      </c>
      <c r="M37" s="36">
        <f t="shared" si="11"/>
        <v>3343.55</v>
      </c>
      <c r="N37" s="36">
        <f t="shared" si="11"/>
        <v>34151.673</v>
      </c>
      <c r="O37" s="36">
        <f t="shared" si="11"/>
        <v>26068.351</v>
      </c>
      <c r="P37" s="36">
        <f t="shared" si="11"/>
        <v>5118.85</v>
      </c>
      <c r="Q37" s="36">
        <f t="shared" si="11"/>
        <v>2964.472</v>
      </c>
      <c r="R37" s="36">
        <f>R38</f>
        <v>97594.687</v>
      </c>
      <c r="S37" s="36">
        <f t="shared" si="11"/>
        <v>75521.219</v>
      </c>
      <c r="T37" s="36">
        <f t="shared" si="11"/>
        <v>14055.896</v>
      </c>
      <c r="U37" s="36">
        <f t="shared" si="11"/>
        <v>8017.572</v>
      </c>
    </row>
    <row r="38" spans="1:21" ht="15.75" outlineLevel="1">
      <c r="A38" s="59"/>
      <c r="B38" s="59"/>
      <c r="C38" s="59"/>
      <c r="D38" s="59"/>
      <c r="E38" s="5" t="s">
        <v>53</v>
      </c>
      <c r="F38" s="12">
        <f>G38+H38+I38</f>
        <v>26461.982</v>
      </c>
      <c r="G38" s="12">
        <v>20725.682</v>
      </c>
      <c r="H38" s="12">
        <v>4026.75</v>
      </c>
      <c r="I38" s="12">
        <v>1709.55</v>
      </c>
      <c r="J38" s="12">
        <f>K38+L38+M38</f>
        <v>36981.03200000001</v>
      </c>
      <c r="K38" s="12">
        <v>28727.186</v>
      </c>
      <c r="L38" s="12">
        <v>4910.296</v>
      </c>
      <c r="M38" s="12">
        <v>3343.55</v>
      </c>
      <c r="N38" s="12">
        <f>O38+P38+Q38</f>
        <v>34151.673</v>
      </c>
      <c r="O38" s="12">
        <v>26068.351</v>
      </c>
      <c r="P38" s="12">
        <v>5118.85</v>
      </c>
      <c r="Q38" s="12">
        <v>2964.472</v>
      </c>
      <c r="R38" s="12">
        <f>F38+J38+N38</f>
        <v>97594.687</v>
      </c>
      <c r="S38" s="12">
        <f>G38+K38+O38</f>
        <v>75521.219</v>
      </c>
      <c r="T38" s="12">
        <f>H38+L38+P38</f>
        <v>14055.896</v>
      </c>
      <c r="U38" s="12">
        <f>I38+M38+Q38</f>
        <v>8017.572</v>
      </c>
    </row>
    <row r="39" spans="1:21" ht="15.75">
      <c r="A39" s="66" t="s">
        <v>55</v>
      </c>
      <c r="B39" s="66"/>
      <c r="C39" s="66"/>
      <c r="D39" s="66"/>
      <c r="E39" s="66"/>
      <c r="F39" s="10">
        <f>F40</f>
        <v>5587.92</v>
      </c>
      <c r="G39" s="10">
        <f>G40</f>
        <v>3980.37</v>
      </c>
      <c r="H39" s="10">
        <f>H40</f>
        <v>1222.55</v>
      </c>
      <c r="I39" s="10">
        <f>I40</f>
        <v>385</v>
      </c>
      <c r="J39" s="43">
        <f aca="true" t="shared" si="12" ref="J39:U40">J40</f>
        <v>5822.974</v>
      </c>
      <c r="K39" s="43">
        <f t="shared" si="12"/>
        <v>3951.254</v>
      </c>
      <c r="L39" s="43">
        <f t="shared" si="12"/>
        <v>1395.72</v>
      </c>
      <c r="M39" s="43">
        <f t="shared" si="12"/>
        <v>476</v>
      </c>
      <c r="N39" s="43">
        <f t="shared" si="12"/>
        <v>5407.899</v>
      </c>
      <c r="O39" s="43">
        <f t="shared" si="12"/>
        <v>3749.274</v>
      </c>
      <c r="P39" s="43">
        <f t="shared" si="12"/>
        <v>1388.62</v>
      </c>
      <c r="Q39" s="43">
        <f t="shared" si="12"/>
        <v>270.005</v>
      </c>
      <c r="R39" s="44">
        <f>R40</f>
        <v>16818.793</v>
      </c>
      <c r="S39" s="44">
        <f t="shared" si="12"/>
        <v>11680.898</v>
      </c>
      <c r="T39" s="44">
        <f t="shared" si="12"/>
        <v>4006.89</v>
      </c>
      <c r="U39" s="44">
        <f t="shared" si="12"/>
        <v>1131.005</v>
      </c>
    </row>
    <row r="40" spans="1:21" ht="15.75">
      <c r="A40" s="58" t="s">
        <v>56</v>
      </c>
      <c r="B40" s="58"/>
      <c r="C40" s="58"/>
      <c r="D40" s="58"/>
      <c r="E40" s="58"/>
      <c r="F40" s="11">
        <f>G40+H40+I40</f>
        <v>5587.92</v>
      </c>
      <c r="G40" s="11">
        <f>G41</f>
        <v>3980.37</v>
      </c>
      <c r="H40" s="11">
        <f>H41</f>
        <v>1222.55</v>
      </c>
      <c r="I40" s="11">
        <f>I41</f>
        <v>385</v>
      </c>
      <c r="J40" s="36">
        <f t="shared" si="12"/>
        <v>5822.974</v>
      </c>
      <c r="K40" s="36">
        <f t="shared" si="12"/>
        <v>3951.254</v>
      </c>
      <c r="L40" s="36">
        <f t="shared" si="12"/>
        <v>1395.72</v>
      </c>
      <c r="M40" s="36">
        <f t="shared" si="12"/>
        <v>476</v>
      </c>
      <c r="N40" s="36">
        <f t="shared" si="12"/>
        <v>5407.899</v>
      </c>
      <c r="O40" s="36">
        <f t="shared" si="12"/>
        <v>3749.274</v>
      </c>
      <c r="P40" s="36">
        <f t="shared" si="12"/>
        <v>1388.62</v>
      </c>
      <c r="Q40" s="36">
        <f t="shared" si="12"/>
        <v>270.005</v>
      </c>
      <c r="R40" s="36">
        <f>R41</f>
        <v>16818.793</v>
      </c>
      <c r="S40" s="36">
        <f t="shared" si="12"/>
        <v>11680.898</v>
      </c>
      <c r="T40" s="36">
        <f t="shared" si="12"/>
        <v>4006.89</v>
      </c>
      <c r="U40" s="36">
        <f t="shared" si="12"/>
        <v>1131.005</v>
      </c>
    </row>
    <row r="41" spans="1:21" ht="15.75">
      <c r="A41" s="59"/>
      <c r="B41" s="59"/>
      <c r="C41" s="59"/>
      <c r="D41" s="59"/>
      <c r="E41" s="5" t="s">
        <v>57</v>
      </c>
      <c r="F41" s="12">
        <f>G41+H41+I41</f>
        <v>5587.92</v>
      </c>
      <c r="G41" s="12">
        <v>3980.37</v>
      </c>
      <c r="H41" s="12">
        <v>1222.55</v>
      </c>
      <c r="I41" s="12">
        <v>385</v>
      </c>
      <c r="J41" s="12">
        <f>K41+L41+M41</f>
        <v>5822.974</v>
      </c>
      <c r="K41" s="12">
        <v>3951.254</v>
      </c>
      <c r="L41" s="12">
        <v>1395.72</v>
      </c>
      <c r="M41" s="12">
        <v>476</v>
      </c>
      <c r="N41" s="12">
        <f>O41+P41+Q41</f>
        <v>5407.899</v>
      </c>
      <c r="O41" s="12">
        <v>3749.274</v>
      </c>
      <c r="P41" s="12">
        <v>1388.62</v>
      </c>
      <c r="Q41" s="12">
        <v>270.005</v>
      </c>
      <c r="R41" s="12">
        <f>F41+J41+N41</f>
        <v>16818.793</v>
      </c>
      <c r="S41" s="12">
        <f>G41+K41+O41</f>
        <v>11680.898</v>
      </c>
      <c r="T41" s="12">
        <f>H41+L41+P41</f>
        <v>4006.89</v>
      </c>
      <c r="U41" s="12">
        <f>I41+M41+Q41</f>
        <v>1131.005</v>
      </c>
    </row>
    <row r="42" spans="1:21" ht="15.75">
      <c r="A42" s="66" t="s">
        <v>59</v>
      </c>
      <c r="B42" s="66"/>
      <c r="C42" s="66"/>
      <c r="D42" s="66"/>
      <c r="E42" s="66"/>
      <c r="F42" s="44">
        <f>F43</f>
        <v>59234.035999999986</v>
      </c>
      <c r="G42" s="44">
        <f aca="true" t="shared" si="13" ref="G42:U42">G43</f>
        <v>58843.79599999999</v>
      </c>
      <c r="H42" s="44">
        <f t="shared" si="13"/>
        <v>326</v>
      </c>
      <c r="I42" s="44">
        <f t="shared" si="13"/>
        <v>64.24000000000001</v>
      </c>
      <c r="J42" s="44">
        <f>J43</f>
        <v>64492.992</v>
      </c>
      <c r="K42" s="44">
        <f t="shared" si="13"/>
        <v>59701.392</v>
      </c>
      <c r="L42" s="44">
        <f t="shared" si="13"/>
        <v>2556.6000000000004</v>
      </c>
      <c r="M42" s="44">
        <f t="shared" si="13"/>
        <v>2235</v>
      </c>
      <c r="N42" s="44">
        <f t="shared" si="13"/>
        <v>74683.68000000001</v>
      </c>
      <c r="O42" s="44">
        <f t="shared" si="13"/>
        <v>60167.651000000005</v>
      </c>
      <c r="P42" s="44">
        <f t="shared" si="13"/>
        <v>11202.789</v>
      </c>
      <c r="Q42" s="44">
        <f t="shared" si="13"/>
        <v>3313.24</v>
      </c>
      <c r="R42" s="44">
        <f t="shared" si="13"/>
        <v>198410.708</v>
      </c>
      <c r="S42" s="44">
        <f t="shared" si="13"/>
        <v>178712.839</v>
      </c>
      <c r="T42" s="44">
        <f t="shared" si="13"/>
        <v>14085.389</v>
      </c>
      <c r="U42" s="44">
        <f t="shared" si="13"/>
        <v>5612.48</v>
      </c>
    </row>
    <row r="43" spans="1:21" ht="15.75">
      <c r="A43" s="62" t="s">
        <v>61</v>
      </c>
      <c r="B43" s="62"/>
      <c r="C43" s="62"/>
      <c r="D43" s="62"/>
      <c r="E43" s="62"/>
      <c r="F43" s="11">
        <f>G43+H43+I43</f>
        <v>59234.035999999986</v>
      </c>
      <c r="G43" s="11">
        <f>G44+G45+G46+G47+G48</f>
        <v>58843.79599999999</v>
      </c>
      <c r="H43" s="11">
        <f>H44+H46+H47+H48</f>
        <v>326</v>
      </c>
      <c r="I43" s="11">
        <f>I44+I46+I47+I48</f>
        <v>64.24000000000001</v>
      </c>
      <c r="J43" s="11">
        <f>K43+L43+M43</f>
        <v>64492.992</v>
      </c>
      <c r="K43" s="11">
        <f>K44+K45+K46+K47+K48</f>
        <v>59701.392</v>
      </c>
      <c r="L43" s="11">
        <f>L44+L46+L47+L48</f>
        <v>2556.6000000000004</v>
      </c>
      <c r="M43" s="11">
        <f>M44+M46+M47+M48</f>
        <v>2235</v>
      </c>
      <c r="N43" s="11">
        <f>O43+P43+Q43</f>
        <v>74683.68000000001</v>
      </c>
      <c r="O43" s="11">
        <f>O44+O45+O46+O47+O48</f>
        <v>60167.651000000005</v>
      </c>
      <c r="P43" s="11">
        <f>P44+P46+P47+P48</f>
        <v>11202.789</v>
      </c>
      <c r="Q43" s="11">
        <f>Q44+Q46+Q47+Q48</f>
        <v>3313.24</v>
      </c>
      <c r="R43" s="11">
        <f>SUM(R44:R48)</f>
        <v>198410.708</v>
      </c>
      <c r="S43" s="11">
        <f>SUM(S44:S48)</f>
        <v>178712.839</v>
      </c>
      <c r="T43" s="11">
        <f>SUM(T44:T48)</f>
        <v>14085.389</v>
      </c>
      <c r="U43" s="11">
        <f>SUM(U44:U48)</f>
        <v>5612.48</v>
      </c>
    </row>
    <row r="44" spans="1:21" ht="15.75">
      <c r="A44" s="102"/>
      <c r="B44" s="102"/>
      <c r="C44" s="102"/>
      <c r="D44" s="102"/>
      <c r="E44" s="17" t="s">
        <v>59</v>
      </c>
      <c r="F44" s="12">
        <f>G44+H44+I44</f>
        <v>50333.494999999995</v>
      </c>
      <c r="G44" s="12">
        <v>49982.255</v>
      </c>
      <c r="H44" s="100">
        <v>293</v>
      </c>
      <c r="I44" s="100">
        <v>58.24</v>
      </c>
      <c r="J44" s="12">
        <f>K44+L44+M44</f>
        <v>55196.264</v>
      </c>
      <c r="K44" s="12">
        <v>50626.464</v>
      </c>
      <c r="L44" s="100">
        <v>2472.8</v>
      </c>
      <c r="M44" s="100">
        <v>2097</v>
      </c>
      <c r="N44" s="12">
        <f>O44+P44+Q44</f>
        <v>63480.648</v>
      </c>
      <c r="O44" s="12">
        <v>49121.819</v>
      </c>
      <c r="P44" s="100">
        <v>11131.589</v>
      </c>
      <c r="Q44" s="100">
        <v>3227.24</v>
      </c>
      <c r="R44" s="12">
        <f>F44+J44+N44</f>
        <v>169010.407</v>
      </c>
      <c r="S44" s="12">
        <f>G44+K44+O44</f>
        <v>149730.538</v>
      </c>
      <c r="T44" s="100">
        <f>H44+L44+P44</f>
        <v>13897.389</v>
      </c>
      <c r="U44" s="100">
        <f>I44+M44+Q44</f>
        <v>5382.48</v>
      </c>
    </row>
    <row r="45" spans="1:21" ht="15.75">
      <c r="A45" s="102"/>
      <c r="B45" s="102"/>
      <c r="C45" s="102"/>
      <c r="D45" s="102"/>
      <c r="E45" s="17" t="s">
        <v>60</v>
      </c>
      <c r="F45" s="12">
        <f>G45</f>
        <v>428.13</v>
      </c>
      <c r="G45" s="12">
        <v>428.13</v>
      </c>
      <c r="H45" s="101"/>
      <c r="I45" s="101"/>
      <c r="J45" s="12">
        <f>K45</f>
        <v>403.84</v>
      </c>
      <c r="K45" s="12">
        <v>403.84</v>
      </c>
      <c r="L45" s="101"/>
      <c r="M45" s="101"/>
      <c r="N45" s="12">
        <f>O45</f>
        <v>423.63</v>
      </c>
      <c r="O45" s="12">
        <v>423.63</v>
      </c>
      <c r="P45" s="101"/>
      <c r="Q45" s="101"/>
      <c r="R45" s="12">
        <f aca="true" t="shared" si="14" ref="R45:U48">F45+J45+N45</f>
        <v>1255.6</v>
      </c>
      <c r="S45" s="12">
        <f t="shared" si="14"/>
        <v>1255.6</v>
      </c>
      <c r="T45" s="101"/>
      <c r="U45" s="101"/>
    </row>
    <row r="46" spans="1:21" ht="15.75">
      <c r="A46" s="97" t="s">
        <v>61</v>
      </c>
      <c r="B46" s="98"/>
      <c r="C46" s="98"/>
      <c r="D46" s="99"/>
      <c r="E46" s="17" t="s">
        <v>62</v>
      </c>
      <c r="F46" s="12">
        <f>G46+H46+I46</f>
        <v>5388.971</v>
      </c>
      <c r="G46" s="12">
        <v>5363.971</v>
      </c>
      <c r="H46" s="25">
        <v>25</v>
      </c>
      <c r="I46" s="25"/>
      <c r="J46" s="12">
        <f>K46+L46+M46</f>
        <v>5502.094</v>
      </c>
      <c r="K46" s="12">
        <v>5410.294</v>
      </c>
      <c r="L46" s="25">
        <v>83.8</v>
      </c>
      <c r="M46" s="25">
        <v>8</v>
      </c>
      <c r="N46" s="12">
        <f>O46+P46+Q46</f>
        <v>7676.483</v>
      </c>
      <c r="O46" s="12">
        <v>7614.283</v>
      </c>
      <c r="P46" s="25">
        <v>62.2</v>
      </c>
      <c r="Q46" s="25"/>
      <c r="R46" s="12">
        <f t="shared" si="14"/>
        <v>18567.548</v>
      </c>
      <c r="S46" s="12">
        <f t="shared" si="14"/>
        <v>18388.548</v>
      </c>
      <c r="T46" s="12">
        <f t="shared" si="14"/>
        <v>171</v>
      </c>
      <c r="U46" s="12">
        <f t="shared" si="14"/>
        <v>8</v>
      </c>
    </row>
    <row r="47" spans="1:21" ht="15.75">
      <c r="A47" s="97" t="s">
        <v>61</v>
      </c>
      <c r="B47" s="98"/>
      <c r="C47" s="98"/>
      <c r="D47" s="99"/>
      <c r="E47" s="17" t="s">
        <v>63</v>
      </c>
      <c r="F47" s="12">
        <f>G47+H47+I47</f>
        <v>1818.833</v>
      </c>
      <c r="G47" s="12">
        <v>1812.833</v>
      </c>
      <c r="H47" s="25"/>
      <c r="I47" s="25">
        <v>6</v>
      </c>
      <c r="J47" s="12">
        <f>K47+L47+M47</f>
        <v>1798.165</v>
      </c>
      <c r="K47" s="12">
        <v>1793.165</v>
      </c>
      <c r="L47" s="25"/>
      <c r="M47" s="25">
        <v>5</v>
      </c>
      <c r="N47" s="12">
        <f>O47+P47+Q47</f>
        <v>1661.16</v>
      </c>
      <c r="O47" s="12">
        <v>1650.16</v>
      </c>
      <c r="P47" s="25"/>
      <c r="Q47" s="25">
        <v>11</v>
      </c>
      <c r="R47" s="12">
        <f t="shared" si="14"/>
        <v>5278.158</v>
      </c>
      <c r="S47" s="12">
        <f t="shared" si="14"/>
        <v>5256.158</v>
      </c>
      <c r="T47" s="12">
        <f t="shared" si="14"/>
        <v>0</v>
      </c>
      <c r="U47" s="12">
        <f t="shared" si="14"/>
        <v>22</v>
      </c>
    </row>
    <row r="48" spans="1:21" ht="15.75">
      <c r="A48" s="97" t="s">
        <v>61</v>
      </c>
      <c r="B48" s="98"/>
      <c r="C48" s="98"/>
      <c r="D48" s="99"/>
      <c r="E48" s="17" t="s">
        <v>64</v>
      </c>
      <c r="F48" s="12">
        <f>G48+H48+I48</f>
        <v>1264.607</v>
      </c>
      <c r="G48" s="12">
        <v>1256.607</v>
      </c>
      <c r="H48" s="25">
        <v>8</v>
      </c>
      <c r="I48" s="25"/>
      <c r="J48" s="12">
        <f>K48+L48+M48</f>
        <v>1592.629</v>
      </c>
      <c r="K48" s="12">
        <v>1467.629</v>
      </c>
      <c r="L48" s="25"/>
      <c r="M48" s="25">
        <v>125</v>
      </c>
      <c r="N48" s="12">
        <f>O48+P48+Q48</f>
        <v>1441.759</v>
      </c>
      <c r="O48" s="12">
        <v>1357.759</v>
      </c>
      <c r="P48" s="25">
        <v>9</v>
      </c>
      <c r="Q48" s="25">
        <v>75</v>
      </c>
      <c r="R48" s="12">
        <f t="shared" si="14"/>
        <v>4298.995</v>
      </c>
      <c r="S48" s="12">
        <f t="shared" si="14"/>
        <v>4081.995</v>
      </c>
      <c r="T48" s="12">
        <f t="shared" si="14"/>
        <v>17</v>
      </c>
      <c r="U48" s="12">
        <f t="shared" si="14"/>
        <v>200</v>
      </c>
    </row>
    <row r="49" spans="1:21" ht="15.75">
      <c r="A49" s="66" t="s">
        <v>65</v>
      </c>
      <c r="B49" s="66"/>
      <c r="C49" s="66"/>
      <c r="D49" s="66"/>
      <c r="E49" s="66"/>
      <c r="F49" s="10">
        <f>F50</f>
        <v>3715.354</v>
      </c>
      <c r="G49" s="10">
        <f>G50</f>
        <v>2233.354</v>
      </c>
      <c r="H49" s="10">
        <f>H50</f>
        <v>1482</v>
      </c>
      <c r="I49" s="10">
        <f>I50</f>
        <v>0</v>
      </c>
      <c r="J49" s="43">
        <f aca="true" t="shared" si="15" ref="J49:U56">J50</f>
        <v>3954.729</v>
      </c>
      <c r="K49" s="43">
        <f t="shared" si="15"/>
        <v>2572.149</v>
      </c>
      <c r="L49" s="43">
        <f t="shared" si="15"/>
        <v>1378</v>
      </c>
      <c r="M49" s="43">
        <f t="shared" si="15"/>
        <v>4.58</v>
      </c>
      <c r="N49" s="43">
        <f t="shared" si="15"/>
        <v>3837.551</v>
      </c>
      <c r="O49" s="43">
        <f t="shared" si="15"/>
        <v>2426.551</v>
      </c>
      <c r="P49" s="43">
        <f t="shared" si="15"/>
        <v>1410</v>
      </c>
      <c r="Q49" s="43">
        <f t="shared" si="15"/>
        <v>1</v>
      </c>
      <c r="R49" s="44">
        <f>R50</f>
        <v>11507.634</v>
      </c>
      <c r="S49" s="44">
        <f t="shared" si="15"/>
        <v>7232.054</v>
      </c>
      <c r="T49" s="44">
        <f t="shared" si="15"/>
        <v>4270</v>
      </c>
      <c r="U49" s="44">
        <f t="shared" si="15"/>
        <v>5.58</v>
      </c>
    </row>
    <row r="50" spans="1:21" ht="15.75">
      <c r="A50" s="58" t="s">
        <v>66</v>
      </c>
      <c r="B50" s="58"/>
      <c r="C50" s="58"/>
      <c r="D50" s="58"/>
      <c r="E50" s="58"/>
      <c r="F50" s="11">
        <f>G50+H50+I50</f>
        <v>3715.354</v>
      </c>
      <c r="G50" s="11">
        <f>G51</f>
        <v>2233.354</v>
      </c>
      <c r="H50" s="11">
        <f>H51</f>
        <v>1482</v>
      </c>
      <c r="I50" s="11">
        <f>I51</f>
        <v>0</v>
      </c>
      <c r="J50" s="36">
        <f t="shared" si="15"/>
        <v>3954.729</v>
      </c>
      <c r="K50" s="36">
        <f t="shared" si="15"/>
        <v>2572.149</v>
      </c>
      <c r="L50" s="36">
        <f t="shared" si="15"/>
        <v>1378</v>
      </c>
      <c r="M50" s="36">
        <f t="shared" si="15"/>
        <v>4.58</v>
      </c>
      <c r="N50" s="36">
        <f t="shared" si="15"/>
        <v>3837.551</v>
      </c>
      <c r="O50" s="36">
        <f t="shared" si="15"/>
        <v>2426.551</v>
      </c>
      <c r="P50" s="36">
        <f t="shared" si="15"/>
        <v>1410</v>
      </c>
      <c r="Q50" s="36">
        <f t="shared" si="15"/>
        <v>1</v>
      </c>
      <c r="R50" s="36">
        <f>R51</f>
        <v>11507.634</v>
      </c>
      <c r="S50" s="36">
        <f t="shared" si="15"/>
        <v>7232.054</v>
      </c>
      <c r="T50" s="36">
        <f t="shared" si="15"/>
        <v>4270</v>
      </c>
      <c r="U50" s="36">
        <f t="shared" si="15"/>
        <v>5.58</v>
      </c>
    </row>
    <row r="51" spans="1:21" ht="15.75">
      <c r="A51" s="59"/>
      <c r="B51" s="59"/>
      <c r="C51" s="59"/>
      <c r="D51" s="59"/>
      <c r="E51" s="5" t="s">
        <v>67</v>
      </c>
      <c r="F51" s="12">
        <f>G51+H51+I51</f>
        <v>3715.354</v>
      </c>
      <c r="G51" s="12">
        <v>2233.354</v>
      </c>
      <c r="H51" s="12">
        <v>1482</v>
      </c>
      <c r="I51" s="12"/>
      <c r="J51" s="12">
        <f>K51+L51+M51</f>
        <v>3954.729</v>
      </c>
      <c r="K51" s="12">
        <v>2572.149</v>
      </c>
      <c r="L51" s="12">
        <v>1378</v>
      </c>
      <c r="M51" s="12">
        <v>4.58</v>
      </c>
      <c r="N51" s="12">
        <f>O51+P51+Q51</f>
        <v>3837.551</v>
      </c>
      <c r="O51" s="12">
        <v>2426.551</v>
      </c>
      <c r="P51" s="12">
        <v>1410</v>
      </c>
      <c r="Q51" s="12">
        <v>1</v>
      </c>
      <c r="R51" s="12">
        <f>F51+J51+N51</f>
        <v>11507.634</v>
      </c>
      <c r="S51" s="12">
        <f>G51+K51+O51</f>
        <v>7232.054</v>
      </c>
      <c r="T51" s="12">
        <f>H51+L51+P51</f>
        <v>4270</v>
      </c>
      <c r="U51" s="12">
        <f>I51+M51+Q51</f>
        <v>5.58</v>
      </c>
    </row>
    <row r="52" spans="1:21" ht="15.75">
      <c r="A52" s="66" t="s">
        <v>68</v>
      </c>
      <c r="B52" s="66"/>
      <c r="C52" s="66"/>
      <c r="D52" s="66"/>
      <c r="E52" s="66"/>
      <c r="F52" s="10">
        <f>F53</f>
        <v>0</v>
      </c>
      <c r="G52" s="10">
        <f>G53</f>
        <v>0</v>
      </c>
      <c r="H52" s="10">
        <f>H53</f>
        <v>0</v>
      </c>
      <c r="I52" s="10">
        <f>I53</f>
        <v>0</v>
      </c>
      <c r="J52" s="43">
        <f t="shared" si="15"/>
        <v>2691.231</v>
      </c>
      <c r="K52" s="43">
        <f t="shared" si="15"/>
        <v>2677.231</v>
      </c>
      <c r="L52" s="43">
        <f t="shared" si="15"/>
        <v>14</v>
      </c>
      <c r="M52" s="43">
        <f t="shared" si="15"/>
        <v>0</v>
      </c>
      <c r="N52" s="43">
        <f t="shared" si="15"/>
        <v>2512.826</v>
      </c>
      <c r="O52" s="43">
        <f t="shared" si="15"/>
        <v>2485.826</v>
      </c>
      <c r="P52" s="43">
        <f t="shared" si="15"/>
        <v>24</v>
      </c>
      <c r="Q52" s="43">
        <f t="shared" si="15"/>
        <v>3</v>
      </c>
      <c r="R52" s="44">
        <f>R53</f>
        <v>5204.057000000001</v>
      </c>
      <c r="S52" s="44">
        <f t="shared" si="15"/>
        <v>5163.057000000001</v>
      </c>
      <c r="T52" s="44">
        <f t="shared" si="15"/>
        <v>38</v>
      </c>
      <c r="U52" s="44">
        <f t="shared" si="15"/>
        <v>3</v>
      </c>
    </row>
    <row r="53" spans="1:21" ht="15.75">
      <c r="A53" s="58" t="s">
        <v>72</v>
      </c>
      <c r="B53" s="58"/>
      <c r="C53" s="58"/>
      <c r="D53" s="58"/>
      <c r="E53" s="58"/>
      <c r="F53" s="11">
        <f>G53+H53+I53</f>
        <v>0</v>
      </c>
      <c r="G53" s="11">
        <f>G54</f>
        <v>0</v>
      </c>
      <c r="H53" s="11">
        <f>H54</f>
        <v>0</v>
      </c>
      <c r="I53" s="11">
        <f>I54</f>
        <v>0</v>
      </c>
      <c r="J53" s="36">
        <f t="shared" si="15"/>
        <v>2691.231</v>
      </c>
      <c r="K53" s="36">
        <f t="shared" si="15"/>
        <v>2677.231</v>
      </c>
      <c r="L53" s="36">
        <f t="shared" si="15"/>
        <v>14</v>
      </c>
      <c r="M53" s="36">
        <f t="shared" si="15"/>
        <v>0</v>
      </c>
      <c r="N53" s="36">
        <f t="shared" si="15"/>
        <v>2512.826</v>
      </c>
      <c r="O53" s="36">
        <f t="shared" si="15"/>
        <v>2485.826</v>
      </c>
      <c r="P53" s="36">
        <f t="shared" si="15"/>
        <v>24</v>
      </c>
      <c r="Q53" s="36">
        <f t="shared" si="15"/>
        <v>3</v>
      </c>
      <c r="R53" s="36">
        <f>R54</f>
        <v>5204.057000000001</v>
      </c>
      <c r="S53" s="36">
        <f t="shared" si="15"/>
        <v>5163.057000000001</v>
      </c>
      <c r="T53" s="36">
        <f t="shared" si="15"/>
        <v>38</v>
      </c>
      <c r="U53" s="36">
        <f t="shared" si="15"/>
        <v>3</v>
      </c>
    </row>
    <row r="54" spans="1:21" ht="15.75">
      <c r="A54" s="59"/>
      <c r="B54" s="59"/>
      <c r="C54" s="59"/>
      <c r="D54" s="59"/>
      <c r="E54" s="5" t="s">
        <v>69</v>
      </c>
      <c r="F54" s="12">
        <f>G54+H54+I54</f>
        <v>0</v>
      </c>
      <c r="G54" s="12"/>
      <c r="H54" s="12"/>
      <c r="I54" s="12"/>
      <c r="J54" s="12">
        <f>K54+L54+M54</f>
        <v>2691.231</v>
      </c>
      <c r="K54" s="12">
        <v>2677.231</v>
      </c>
      <c r="L54" s="12">
        <v>14</v>
      </c>
      <c r="M54" s="12"/>
      <c r="N54" s="12">
        <f>O54+P54+Q54</f>
        <v>2512.826</v>
      </c>
      <c r="O54" s="12">
        <v>2485.826</v>
      </c>
      <c r="P54" s="12">
        <v>24</v>
      </c>
      <c r="Q54" s="12">
        <v>3</v>
      </c>
      <c r="R54" s="12">
        <f>F54+J54+N54</f>
        <v>5204.057000000001</v>
      </c>
      <c r="S54" s="12">
        <f>G54+K54+O54</f>
        <v>5163.057000000001</v>
      </c>
      <c r="T54" s="12">
        <f>H54+L54+P54</f>
        <v>38</v>
      </c>
      <c r="U54" s="12">
        <f>I54+M54+Q54</f>
        <v>3</v>
      </c>
    </row>
    <row r="55" spans="1:21" ht="15.75">
      <c r="A55" s="66" t="s">
        <v>70</v>
      </c>
      <c r="B55" s="66"/>
      <c r="C55" s="66"/>
      <c r="D55" s="66"/>
      <c r="E55" s="66"/>
      <c r="F55" s="10">
        <f>F56</f>
        <v>0</v>
      </c>
      <c r="G55" s="10">
        <f>G56</f>
        <v>0</v>
      </c>
      <c r="H55" s="10">
        <f>H56</f>
        <v>0</v>
      </c>
      <c r="I55" s="10">
        <f>I56</f>
        <v>0</v>
      </c>
      <c r="J55" s="43">
        <f t="shared" si="15"/>
        <v>0</v>
      </c>
      <c r="K55" s="43">
        <f t="shared" si="15"/>
        <v>0</v>
      </c>
      <c r="L55" s="43">
        <f t="shared" si="15"/>
        <v>0</v>
      </c>
      <c r="M55" s="43">
        <f t="shared" si="15"/>
        <v>0</v>
      </c>
      <c r="N55" s="43">
        <f t="shared" si="15"/>
        <v>5158.518</v>
      </c>
      <c r="O55" s="43">
        <f t="shared" si="15"/>
        <v>4880.518</v>
      </c>
      <c r="P55" s="43">
        <f t="shared" si="15"/>
        <v>274</v>
      </c>
      <c r="Q55" s="43">
        <f t="shared" si="15"/>
        <v>4</v>
      </c>
      <c r="R55" s="44">
        <f>R56</f>
        <v>5158.518</v>
      </c>
      <c r="S55" s="44">
        <f t="shared" si="15"/>
        <v>4880.518</v>
      </c>
      <c r="T55" s="44">
        <f t="shared" si="15"/>
        <v>274</v>
      </c>
      <c r="U55" s="44">
        <f t="shared" si="15"/>
        <v>4</v>
      </c>
    </row>
    <row r="56" spans="1:21" ht="15.75">
      <c r="A56" s="58" t="s">
        <v>73</v>
      </c>
      <c r="B56" s="58"/>
      <c r="C56" s="58"/>
      <c r="D56" s="58"/>
      <c r="E56" s="58"/>
      <c r="F56" s="11">
        <f>G56+H56+I56</f>
        <v>0</v>
      </c>
      <c r="G56" s="11">
        <f>G57</f>
        <v>0</v>
      </c>
      <c r="H56" s="11">
        <f>H57</f>
        <v>0</v>
      </c>
      <c r="I56" s="11">
        <f>I57</f>
        <v>0</v>
      </c>
      <c r="J56" s="36">
        <f t="shared" si="15"/>
        <v>0</v>
      </c>
      <c r="K56" s="36">
        <f t="shared" si="15"/>
        <v>0</v>
      </c>
      <c r="L56" s="36">
        <f t="shared" si="15"/>
        <v>0</v>
      </c>
      <c r="M56" s="36">
        <f t="shared" si="15"/>
        <v>0</v>
      </c>
      <c r="N56" s="36">
        <f t="shared" si="15"/>
        <v>5158.518</v>
      </c>
      <c r="O56" s="36">
        <f t="shared" si="15"/>
        <v>4880.518</v>
      </c>
      <c r="P56" s="36">
        <f t="shared" si="15"/>
        <v>274</v>
      </c>
      <c r="Q56" s="36">
        <f t="shared" si="15"/>
        <v>4</v>
      </c>
      <c r="R56" s="36">
        <f>R57</f>
        <v>5158.518</v>
      </c>
      <c r="S56" s="36">
        <f t="shared" si="15"/>
        <v>4880.518</v>
      </c>
      <c r="T56" s="36">
        <f t="shared" si="15"/>
        <v>274</v>
      </c>
      <c r="U56" s="36">
        <f t="shared" si="15"/>
        <v>4</v>
      </c>
    </row>
    <row r="57" spans="1:21" ht="15.75">
      <c r="A57" s="59"/>
      <c r="B57" s="59"/>
      <c r="C57" s="59"/>
      <c r="D57" s="59"/>
      <c r="E57" s="5" t="s">
        <v>71</v>
      </c>
      <c r="F57" s="12">
        <f>G57+H57+I57</f>
        <v>0</v>
      </c>
      <c r="G57" s="12"/>
      <c r="H57" s="12"/>
      <c r="I57" s="12"/>
      <c r="J57" s="12">
        <f>K57+L57+M57</f>
        <v>0</v>
      </c>
      <c r="K57" s="12"/>
      <c r="L57" s="12"/>
      <c r="M57" s="12"/>
      <c r="N57" s="12">
        <f>O57+P57+Q57</f>
        <v>5158.518</v>
      </c>
      <c r="O57" s="12">
        <v>4880.518</v>
      </c>
      <c r="P57" s="12">
        <v>274</v>
      </c>
      <c r="Q57" s="12">
        <v>4</v>
      </c>
      <c r="R57" s="12">
        <f>F57+J57+N57</f>
        <v>5158.518</v>
      </c>
      <c r="S57" s="12">
        <f>G57+K57+O57</f>
        <v>4880.518</v>
      </c>
      <c r="T57" s="12">
        <f>H57+L57+P57</f>
        <v>274</v>
      </c>
      <c r="U57" s="12">
        <f>I57+M57+Q57</f>
        <v>4</v>
      </c>
    </row>
    <row r="60" ht="15.75">
      <c r="R60" s="28">
        <f>F8+J8+N8</f>
        <v>551805.447</v>
      </c>
    </row>
    <row r="61" ht="15.75">
      <c r="R61" s="28">
        <f>R60-R8</f>
        <v>0</v>
      </c>
    </row>
  </sheetData>
  <sheetProtection password="EC0D" sheet="1" objects="1" scenarios="1" selectLockedCells="1" sort="0" autoFilter="0" selectUnlockedCells="1"/>
  <mergeCells count="97">
    <mergeCell ref="E1:I1"/>
    <mergeCell ref="B2:E2"/>
    <mergeCell ref="A4:D7"/>
    <mergeCell ref="E4:E7"/>
    <mergeCell ref="F4:I4"/>
    <mergeCell ref="J4:M4"/>
    <mergeCell ref="N4:Q4"/>
    <mergeCell ref="R4:U4"/>
    <mergeCell ref="F5:F7"/>
    <mergeCell ref="G5:G6"/>
    <mergeCell ref="H5:I5"/>
    <mergeCell ref="J5:J7"/>
    <mergeCell ref="K5:K6"/>
    <mergeCell ref="L5:M5"/>
    <mergeCell ref="N5:N7"/>
    <mergeCell ref="O5:O6"/>
    <mergeCell ref="P5:Q5"/>
    <mergeCell ref="R5:R7"/>
    <mergeCell ref="S5:S6"/>
    <mergeCell ref="T5:U5"/>
    <mergeCell ref="A8:E8"/>
    <mergeCell ref="A9:E9"/>
    <mergeCell ref="A10:E10"/>
    <mergeCell ref="A11:D11"/>
    <mergeCell ref="A12:E12"/>
    <mergeCell ref="A13:D13"/>
    <mergeCell ref="A14:E14"/>
    <mergeCell ref="A15:E15"/>
    <mergeCell ref="A16:D16"/>
    <mergeCell ref="A17:E17"/>
    <mergeCell ref="A18:E18"/>
    <mergeCell ref="A19:D19"/>
    <mergeCell ref="A20:E20"/>
    <mergeCell ref="A21:D22"/>
    <mergeCell ref="H21:H22"/>
    <mergeCell ref="I21:I22"/>
    <mergeCell ref="L21:L22"/>
    <mergeCell ref="M21:M22"/>
    <mergeCell ref="P21:P22"/>
    <mergeCell ref="Q21:Q22"/>
    <mergeCell ref="T21:T22"/>
    <mergeCell ref="U21:U22"/>
    <mergeCell ref="A23:E23"/>
    <mergeCell ref="A24:D26"/>
    <mergeCell ref="H24:H26"/>
    <mergeCell ref="I24:I26"/>
    <mergeCell ref="L24:L26"/>
    <mergeCell ref="M24:M26"/>
    <mergeCell ref="P24:P26"/>
    <mergeCell ref="Q24:Q26"/>
    <mergeCell ref="T24:T26"/>
    <mergeCell ref="U24:U26"/>
    <mergeCell ref="A27:E27"/>
    <mergeCell ref="A28:E28"/>
    <mergeCell ref="A29:D29"/>
    <mergeCell ref="A30:E30"/>
    <mergeCell ref="A31:D31"/>
    <mergeCell ref="A32:D33"/>
    <mergeCell ref="H32:H33"/>
    <mergeCell ref="I32:I33"/>
    <mergeCell ref="L32:L33"/>
    <mergeCell ref="M32:M33"/>
    <mergeCell ref="P32:P33"/>
    <mergeCell ref="Q32:Q33"/>
    <mergeCell ref="T32:T33"/>
    <mergeCell ref="U32:U33"/>
    <mergeCell ref="A34:D34"/>
    <mergeCell ref="A35:D35"/>
    <mergeCell ref="A36:E36"/>
    <mergeCell ref="A37:E37"/>
    <mergeCell ref="A38:D38"/>
    <mergeCell ref="A39:E39"/>
    <mergeCell ref="A40:E40"/>
    <mergeCell ref="A41:D41"/>
    <mergeCell ref="A42:E42"/>
    <mergeCell ref="A43:E43"/>
    <mergeCell ref="A44:D45"/>
    <mergeCell ref="H44:H45"/>
    <mergeCell ref="I44:I45"/>
    <mergeCell ref="L44:L45"/>
    <mergeCell ref="A52:E52"/>
    <mergeCell ref="M44:M45"/>
    <mergeCell ref="P44:P45"/>
    <mergeCell ref="Q44:Q45"/>
    <mergeCell ref="T44:T45"/>
    <mergeCell ref="U44:U45"/>
    <mergeCell ref="A46:D46"/>
    <mergeCell ref="A53:E53"/>
    <mergeCell ref="A54:D54"/>
    <mergeCell ref="A55:E55"/>
    <mergeCell ref="A56:E56"/>
    <mergeCell ref="A57:D57"/>
    <mergeCell ref="A47:D47"/>
    <mergeCell ref="A48:D48"/>
    <mergeCell ref="A49:E49"/>
    <mergeCell ref="A50:E50"/>
    <mergeCell ref="A51:D51"/>
  </mergeCells>
  <printOptions/>
  <pageMargins left="0.2362204724409449" right="0.2362204724409449" top="0" bottom="0" header="0.31496062992125984" footer="0.31496062992125984"/>
  <pageSetup fitToHeight="0" fitToWidth="1" horizontalDpi="600" verticalDpi="600" orientation="landscape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selection activeCell="F2" sqref="F1:O16384"/>
    </sheetView>
  </sheetViews>
  <sheetFormatPr defaultColWidth="9.00390625" defaultRowHeight="12.75" outlineLevelRow="1" outlineLevelCol="1"/>
  <cols>
    <col min="1" max="1" width="9.25390625" style="1" customWidth="1"/>
    <col min="2" max="2" width="27.25390625" style="1" customWidth="1"/>
    <col min="3" max="3" width="20.375" style="1" hidden="1" customWidth="1"/>
    <col min="4" max="4" width="18.375" style="1" customWidth="1"/>
    <col min="5" max="5" width="28.875" style="1" customWidth="1"/>
    <col min="6" max="6" width="18.25390625" style="0" hidden="1" customWidth="1" outlineLevel="1"/>
    <col min="7" max="7" width="16.625" style="0" hidden="1" customWidth="1" outlineLevel="1"/>
    <col min="8" max="8" width="18.375" style="0" customWidth="1" collapsed="1"/>
    <col min="9" max="9" width="17.875" style="0" customWidth="1" outlineLevel="1"/>
    <col min="10" max="10" width="17.75390625" style="0" customWidth="1" outlineLevel="1"/>
    <col min="11" max="11" width="18.25390625" style="0" customWidth="1" outlineLevel="1"/>
    <col min="12" max="12" width="18.00390625" style="0" hidden="1" customWidth="1" outlineLevel="1"/>
    <col min="13" max="13" width="16.375" style="0" hidden="1" customWidth="1" outlineLevel="1"/>
    <col min="14" max="14" width="13.25390625" style="0" customWidth="1" collapsed="1"/>
  </cols>
  <sheetData>
    <row r="1" ht="15.75">
      <c r="E1" s="27" t="s">
        <v>74</v>
      </c>
    </row>
    <row r="2" ht="15.75">
      <c r="E2" s="27"/>
    </row>
    <row r="3" spans="1:13" ht="38.25" customHeight="1">
      <c r="A3" s="89" t="s">
        <v>12</v>
      </c>
      <c r="B3" s="89"/>
      <c r="C3" s="89"/>
      <c r="D3" s="89"/>
      <c r="E3" s="96" t="s">
        <v>13</v>
      </c>
      <c r="F3" s="88"/>
      <c r="G3" s="88"/>
      <c r="H3" s="90" t="s">
        <v>75</v>
      </c>
      <c r="I3" s="90"/>
      <c r="J3" s="90"/>
      <c r="K3" s="90"/>
      <c r="L3" s="90"/>
      <c r="M3" s="90"/>
    </row>
    <row r="4" spans="1:13" ht="12.75" customHeight="1">
      <c r="A4" s="89"/>
      <c r="B4" s="89"/>
      <c r="C4" s="89"/>
      <c r="D4" s="89"/>
      <c r="E4" s="96"/>
      <c r="F4" s="89" t="s">
        <v>22</v>
      </c>
      <c r="G4" s="89" t="s">
        <v>29</v>
      </c>
      <c r="H4" s="89" t="s">
        <v>26</v>
      </c>
      <c r="I4" s="90" t="s">
        <v>37</v>
      </c>
      <c r="J4" s="88" t="s">
        <v>25</v>
      </c>
      <c r="K4" s="88"/>
      <c r="L4" s="89" t="s">
        <v>22</v>
      </c>
      <c r="M4" s="89" t="s">
        <v>29</v>
      </c>
    </row>
    <row r="5" spans="1:13" s="3" customFormat="1" ht="108.75" customHeight="1">
      <c r="A5" s="89"/>
      <c r="B5" s="89"/>
      <c r="C5" s="89"/>
      <c r="D5" s="89"/>
      <c r="E5" s="96"/>
      <c r="F5" s="89"/>
      <c r="G5" s="89"/>
      <c r="H5" s="89"/>
      <c r="I5" s="90"/>
      <c r="J5" s="57" t="s">
        <v>27</v>
      </c>
      <c r="K5" s="57" t="s">
        <v>28</v>
      </c>
      <c r="L5" s="89"/>
      <c r="M5" s="89"/>
    </row>
    <row r="6" spans="1:13" s="3" customFormat="1" ht="16.5" customHeight="1">
      <c r="A6" s="89"/>
      <c r="B6" s="89"/>
      <c r="C6" s="89"/>
      <c r="D6" s="89"/>
      <c r="E6" s="96"/>
      <c r="F6" s="89"/>
      <c r="G6" s="89"/>
      <c r="H6" s="89"/>
      <c r="I6" s="56" t="s">
        <v>23</v>
      </c>
      <c r="J6" s="56" t="s">
        <v>23</v>
      </c>
      <c r="K6" s="56" t="s">
        <v>23</v>
      </c>
      <c r="L6" s="89"/>
      <c r="M6" s="89"/>
    </row>
    <row r="7" spans="1:13" s="3" customFormat="1" ht="44.25" customHeight="1">
      <c r="A7" s="91" t="s">
        <v>24</v>
      </c>
      <c r="B7" s="91"/>
      <c r="C7" s="91"/>
      <c r="D7" s="91"/>
      <c r="E7" s="92"/>
      <c r="F7" s="9" t="e">
        <v>#REF!</v>
      </c>
      <c r="G7" s="9" t="e">
        <v>#REF!</v>
      </c>
      <c r="H7" s="9">
        <v>1735331.3690000002</v>
      </c>
      <c r="I7" s="9">
        <v>1401180.938</v>
      </c>
      <c r="J7" s="9">
        <v>193407.46300000002</v>
      </c>
      <c r="K7" s="9">
        <v>140742.968</v>
      </c>
      <c r="L7" s="22" t="e">
        <v>#REF!</v>
      </c>
      <c r="M7" s="9" t="e">
        <v>#REF!</v>
      </c>
    </row>
    <row r="8" spans="1:13" ht="31.5" customHeight="1">
      <c r="A8" s="80" t="s">
        <v>4</v>
      </c>
      <c r="B8" s="81"/>
      <c r="C8" s="81"/>
      <c r="D8" s="81"/>
      <c r="E8" s="81"/>
      <c r="F8" s="23" t="e">
        <v>#REF!</v>
      </c>
      <c r="G8" s="13" t="e">
        <v>#REF!</v>
      </c>
      <c r="H8" s="10">
        <v>202393.13400000002</v>
      </c>
      <c r="I8" s="10">
        <v>185445.995</v>
      </c>
      <c r="J8" s="19">
        <v>11561.2</v>
      </c>
      <c r="K8" s="6">
        <v>5385.939</v>
      </c>
      <c r="L8" s="23" t="e">
        <v>#REF!</v>
      </c>
      <c r="M8" s="13" t="e">
        <v>#REF!</v>
      </c>
    </row>
    <row r="9" spans="1:13" ht="24" customHeight="1" outlineLevel="1">
      <c r="A9" s="72" t="s">
        <v>5</v>
      </c>
      <c r="B9" s="73"/>
      <c r="C9" s="73"/>
      <c r="D9" s="73"/>
      <c r="E9" s="73"/>
      <c r="F9" s="24" t="e">
        <v>#REF!</v>
      </c>
      <c r="G9" s="14" t="e">
        <v>#REF!</v>
      </c>
      <c r="H9" s="11">
        <v>75171.73400000001</v>
      </c>
      <c r="I9" s="11">
        <v>64920.062000000005</v>
      </c>
      <c r="J9" s="20">
        <v>7675</v>
      </c>
      <c r="K9" s="11">
        <v>2576.672</v>
      </c>
      <c r="L9" s="24" t="e">
        <v>#REF!</v>
      </c>
      <c r="M9" s="14" t="e">
        <v>#REF!</v>
      </c>
    </row>
    <row r="10" spans="1:13" ht="16.5" customHeight="1" outlineLevel="1">
      <c r="A10" s="82"/>
      <c r="B10" s="83"/>
      <c r="C10" s="83"/>
      <c r="D10" s="84"/>
      <c r="E10" s="4" t="s">
        <v>14</v>
      </c>
      <c r="F10" s="30" t="e">
        <v>#REF!</v>
      </c>
      <c r="G10" s="2" t="e">
        <v>#REF!</v>
      </c>
      <c r="H10" s="12">
        <v>75171.73400000001</v>
      </c>
      <c r="I10" s="25">
        <v>64920.062000000005</v>
      </c>
      <c r="J10" s="25">
        <v>7675</v>
      </c>
      <c r="K10" s="25">
        <v>2576.672</v>
      </c>
      <c r="L10" s="30" t="e">
        <v>#REF!</v>
      </c>
      <c r="M10" s="2" t="e">
        <v>#REF!</v>
      </c>
    </row>
    <row r="11" spans="1:13" ht="17.25" customHeight="1" outlineLevel="1">
      <c r="A11" s="72" t="s">
        <v>6</v>
      </c>
      <c r="B11" s="73"/>
      <c r="C11" s="73"/>
      <c r="D11" s="73"/>
      <c r="E11" s="73"/>
      <c r="F11" s="31" t="e">
        <v>#REF!</v>
      </c>
      <c r="G11" s="14" t="e">
        <v>#REF!</v>
      </c>
      <c r="H11" s="11">
        <v>127221.4</v>
      </c>
      <c r="I11" s="11">
        <v>120525.933</v>
      </c>
      <c r="J11" s="20">
        <v>3886.2</v>
      </c>
      <c r="K11" s="20">
        <v>2809.267</v>
      </c>
      <c r="L11" s="24" t="e">
        <v>#REF!</v>
      </c>
      <c r="M11" s="14" t="e">
        <v>#REF!</v>
      </c>
    </row>
    <row r="12" spans="1:13" ht="16.5" customHeight="1" outlineLevel="1">
      <c r="A12" s="82"/>
      <c r="B12" s="83"/>
      <c r="C12" s="83"/>
      <c r="D12" s="84"/>
      <c r="E12" s="4" t="s">
        <v>15</v>
      </c>
      <c r="F12" s="30" t="e">
        <v>#REF!</v>
      </c>
      <c r="G12" s="2" t="e">
        <v>#REF!</v>
      </c>
      <c r="H12" s="12">
        <v>127221.4</v>
      </c>
      <c r="I12" s="25">
        <v>120525.933</v>
      </c>
      <c r="J12" s="25">
        <v>3886.2</v>
      </c>
      <c r="K12" s="25">
        <v>2809.267</v>
      </c>
      <c r="L12" s="30" t="e">
        <v>#REF!</v>
      </c>
      <c r="M12" s="2" t="e">
        <v>#REF!</v>
      </c>
    </row>
    <row r="13" spans="1:13" ht="31.5" customHeight="1">
      <c r="A13" s="80" t="s">
        <v>7</v>
      </c>
      <c r="B13" s="81"/>
      <c r="C13" s="81"/>
      <c r="D13" s="81"/>
      <c r="E13" s="81"/>
      <c r="F13" s="32" t="e">
        <v>#REF!</v>
      </c>
      <c r="G13" s="13" t="e">
        <v>#REF!</v>
      </c>
      <c r="H13" s="10">
        <v>125011.39200000002</v>
      </c>
      <c r="I13" s="10">
        <v>95782.07200000001</v>
      </c>
      <c r="J13" s="19">
        <v>14394.732</v>
      </c>
      <c r="K13" s="19">
        <v>14834.588</v>
      </c>
      <c r="L13" s="23" t="e">
        <v>#REF!</v>
      </c>
      <c r="M13" s="13" t="e">
        <v>#REF!</v>
      </c>
    </row>
    <row r="14" spans="1:13" ht="21.75" customHeight="1" outlineLevel="1">
      <c r="A14" s="72" t="s">
        <v>8</v>
      </c>
      <c r="B14" s="73"/>
      <c r="C14" s="73"/>
      <c r="D14" s="73"/>
      <c r="E14" s="73"/>
      <c r="F14" s="31" t="e">
        <v>#REF!</v>
      </c>
      <c r="G14" s="14" t="e">
        <v>#REF!</v>
      </c>
      <c r="H14" s="11">
        <v>125011.39200000002</v>
      </c>
      <c r="I14" s="11">
        <v>95782.07200000001</v>
      </c>
      <c r="J14" s="20">
        <v>14394.732</v>
      </c>
      <c r="K14" s="20">
        <v>14834.588</v>
      </c>
      <c r="L14" s="24" t="e">
        <v>#REF!</v>
      </c>
      <c r="M14" s="14" t="e">
        <v>#REF!</v>
      </c>
    </row>
    <row r="15" spans="1:13" ht="16.5" customHeight="1" outlineLevel="1">
      <c r="A15" s="82"/>
      <c r="B15" s="83"/>
      <c r="C15" s="83"/>
      <c r="D15" s="84"/>
      <c r="E15" s="4" t="s">
        <v>16</v>
      </c>
      <c r="F15" s="30" t="e">
        <v>#REF!</v>
      </c>
      <c r="G15" s="2" t="e">
        <v>#REF!</v>
      </c>
      <c r="H15" s="12">
        <v>125011.39200000002</v>
      </c>
      <c r="I15" s="25">
        <v>95782.07200000001</v>
      </c>
      <c r="J15" s="25">
        <v>14394.732</v>
      </c>
      <c r="K15" s="25">
        <v>14834.588</v>
      </c>
      <c r="L15" s="30" t="e">
        <v>#REF!</v>
      </c>
      <c r="M15" s="2" t="e">
        <v>#REF!</v>
      </c>
    </row>
    <row r="16" spans="1:13" ht="30.75" customHeight="1">
      <c r="A16" s="80" t="s">
        <v>9</v>
      </c>
      <c r="B16" s="81"/>
      <c r="C16" s="81"/>
      <c r="D16" s="81"/>
      <c r="E16" s="81"/>
      <c r="F16" s="32" t="e">
        <v>#REF!</v>
      </c>
      <c r="G16" s="13" t="e">
        <v>#REF!</v>
      </c>
      <c r="H16" s="10">
        <v>318813.875</v>
      </c>
      <c r="I16" s="10">
        <v>227081.787</v>
      </c>
      <c r="J16" s="19">
        <v>37500.380000000005</v>
      </c>
      <c r="K16" s="19">
        <v>54231.708</v>
      </c>
      <c r="L16" s="23" t="e">
        <v>#REF!</v>
      </c>
      <c r="M16" s="13" t="e">
        <v>#REF!</v>
      </c>
    </row>
    <row r="17" spans="1:13" ht="25.5" customHeight="1" outlineLevel="1">
      <c r="A17" s="72" t="s">
        <v>18</v>
      </c>
      <c r="B17" s="73"/>
      <c r="C17" s="73"/>
      <c r="D17" s="73"/>
      <c r="E17" s="73"/>
      <c r="F17" s="31" t="e">
        <v>#REF!</v>
      </c>
      <c r="G17" s="14" t="e">
        <v>#REF!</v>
      </c>
      <c r="H17" s="11">
        <v>205536.25400000002</v>
      </c>
      <c r="I17" s="11">
        <v>119980.166</v>
      </c>
      <c r="J17" s="20">
        <v>31455.38</v>
      </c>
      <c r="K17" s="20">
        <v>54100.708</v>
      </c>
      <c r="L17" s="24" t="e">
        <v>#REF!</v>
      </c>
      <c r="M17" s="14" t="e">
        <v>#REF!</v>
      </c>
    </row>
    <row r="18" spans="1:13" ht="16.5" customHeight="1" outlineLevel="1">
      <c r="A18" s="82"/>
      <c r="B18" s="83"/>
      <c r="C18" s="83"/>
      <c r="D18" s="84"/>
      <c r="E18" s="4" t="s">
        <v>0</v>
      </c>
      <c r="F18" s="30" t="e">
        <v>#REF!</v>
      </c>
      <c r="G18" s="2" t="e">
        <v>#REF!</v>
      </c>
      <c r="H18" s="12">
        <v>205536.25400000002</v>
      </c>
      <c r="I18" s="25">
        <v>119980.166</v>
      </c>
      <c r="J18" s="25">
        <v>31455.38</v>
      </c>
      <c r="K18" s="25">
        <v>54100.708</v>
      </c>
      <c r="L18" s="30" t="e">
        <v>#REF!</v>
      </c>
      <c r="M18" s="2" t="e">
        <v>#REF!</v>
      </c>
    </row>
    <row r="19" spans="1:13" ht="16.5" customHeight="1" outlineLevel="1">
      <c r="A19" s="72" t="s">
        <v>10</v>
      </c>
      <c r="B19" s="73"/>
      <c r="C19" s="73"/>
      <c r="D19" s="73"/>
      <c r="E19" s="73"/>
      <c r="F19" s="31" t="e">
        <v>#REF!</v>
      </c>
      <c r="G19" s="14" t="e">
        <v>#REF!</v>
      </c>
      <c r="H19" s="11">
        <v>46126.398</v>
      </c>
      <c r="I19" s="11">
        <v>42022.398</v>
      </c>
      <c r="J19" s="20">
        <v>4087</v>
      </c>
      <c r="K19" s="20">
        <v>17</v>
      </c>
      <c r="L19" s="24" t="e">
        <v>#REF!</v>
      </c>
      <c r="M19" s="14" t="e">
        <v>#REF!</v>
      </c>
    </row>
    <row r="20" spans="1:13" ht="15.75" customHeight="1" outlineLevel="1">
      <c r="A20" s="82"/>
      <c r="B20" s="83"/>
      <c r="C20" s="83"/>
      <c r="D20" s="84"/>
      <c r="E20" s="4" t="s">
        <v>3</v>
      </c>
      <c r="F20" s="105" t="e">
        <v>#REF!</v>
      </c>
      <c r="G20" s="103" t="e">
        <v>#REF!</v>
      </c>
      <c r="H20" s="12">
        <v>24949.809999999998</v>
      </c>
      <c r="I20" s="25">
        <v>20845.809999999998</v>
      </c>
      <c r="J20" s="60">
        <v>4087</v>
      </c>
      <c r="K20" s="60">
        <v>17</v>
      </c>
      <c r="L20" s="107" t="e">
        <v>#REF!</v>
      </c>
      <c r="M20" s="103" t="e">
        <v>#REF!</v>
      </c>
    </row>
    <row r="21" spans="1:13" ht="17.25" customHeight="1" outlineLevel="1">
      <c r="A21" s="85"/>
      <c r="B21" s="86"/>
      <c r="C21" s="86"/>
      <c r="D21" s="87"/>
      <c r="E21" s="4" t="s">
        <v>17</v>
      </c>
      <c r="F21" s="106"/>
      <c r="G21" s="104"/>
      <c r="H21" s="12">
        <v>21176.588</v>
      </c>
      <c r="I21" s="25">
        <v>21176.588</v>
      </c>
      <c r="J21" s="61"/>
      <c r="K21" s="61"/>
      <c r="L21" s="108"/>
      <c r="M21" s="104"/>
    </row>
    <row r="22" spans="1:13" ht="15.75" customHeight="1" outlineLevel="1">
      <c r="A22" s="72" t="s">
        <v>11</v>
      </c>
      <c r="B22" s="73"/>
      <c r="C22" s="73"/>
      <c r="D22" s="73"/>
      <c r="E22" s="73"/>
      <c r="F22" s="31" t="e">
        <v>#REF!</v>
      </c>
      <c r="G22" s="14" t="e">
        <v>#REF!</v>
      </c>
      <c r="H22" s="11">
        <v>67151.223</v>
      </c>
      <c r="I22" s="11">
        <v>65079.223</v>
      </c>
      <c r="J22" s="20">
        <v>1958</v>
      </c>
      <c r="K22" s="20">
        <v>114</v>
      </c>
      <c r="L22" s="24" t="e">
        <v>#REF!</v>
      </c>
      <c r="M22" s="14" t="e">
        <v>#REF!</v>
      </c>
    </row>
    <row r="23" spans="1:13" ht="15" customHeight="1" outlineLevel="1">
      <c r="A23" s="74"/>
      <c r="B23" s="74"/>
      <c r="C23" s="74"/>
      <c r="D23" s="75"/>
      <c r="E23" s="4" t="s">
        <v>1</v>
      </c>
      <c r="F23" s="105" t="e">
        <v>#REF!</v>
      </c>
      <c r="G23" s="103" t="e">
        <v>#REF!</v>
      </c>
      <c r="H23" s="12">
        <v>11760.107</v>
      </c>
      <c r="I23" s="25">
        <v>9688.107</v>
      </c>
      <c r="J23" s="60">
        <v>1958</v>
      </c>
      <c r="K23" s="60">
        <v>114</v>
      </c>
      <c r="L23" s="107" t="e">
        <v>#REF!</v>
      </c>
      <c r="M23" s="103" t="e">
        <v>#REF!</v>
      </c>
    </row>
    <row r="24" spans="1:13" ht="15" customHeight="1" outlineLevel="1">
      <c r="A24" s="76"/>
      <c r="B24" s="76"/>
      <c r="C24" s="76"/>
      <c r="D24" s="77"/>
      <c r="E24" s="4" t="s">
        <v>2</v>
      </c>
      <c r="F24" s="110"/>
      <c r="G24" s="109"/>
      <c r="H24" s="12">
        <v>55391.116</v>
      </c>
      <c r="I24" s="25">
        <v>55391.116</v>
      </c>
      <c r="J24" s="70"/>
      <c r="K24" s="70"/>
      <c r="L24" s="111"/>
      <c r="M24" s="109"/>
    </row>
    <row r="25" spans="1:13" ht="15" customHeight="1" outlineLevel="1">
      <c r="A25" s="78"/>
      <c r="B25" s="78"/>
      <c r="C25" s="78"/>
      <c r="D25" s="79"/>
      <c r="E25" s="7" t="s">
        <v>30</v>
      </c>
      <c r="F25" s="106"/>
      <c r="G25" s="104"/>
      <c r="H25" s="12">
        <v>0</v>
      </c>
      <c r="I25" s="25">
        <v>0</v>
      </c>
      <c r="J25" s="61"/>
      <c r="K25" s="61"/>
      <c r="L25" s="108"/>
      <c r="M25" s="104"/>
    </row>
    <row r="26" spans="1:13" ht="21.75" customHeight="1">
      <c r="A26" s="66" t="s">
        <v>19</v>
      </c>
      <c r="B26" s="66"/>
      <c r="C26" s="66"/>
      <c r="D26" s="66"/>
      <c r="E26" s="66"/>
      <c r="F26" s="32" t="e">
        <v>#REF!</v>
      </c>
      <c r="G26" s="13" t="e">
        <v>#REF!</v>
      </c>
      <c r="H26" s="10">
        <v>72756.407</v>
      </c>
      <c r="I26" s="10">
        <v>59560.895000000004</v>
      </c>
      <c r="J26" s="19">
        <v>10280.223</v>
      </c>
      <c r="K26" s="19">
        <v>2915.289</v>
      </c>
      <c r="L26" s="23" t="e">
        <v>#REF!</v>
      </c>
      <c r="M26" s="13" t="e">
        <v>#REF!</v>
      </c>
    </row>
    <row r="27" spans="1:13" ht="15.75" outlineLevel="1">
      <c r="A27" s="58" t="s">
        <v>20</v>
      </c>
      <c r="B27" s="58"/>
      <c r="C27" s="58"/>
      <c r="D27" s="58"/>
      <c r="E27" s="58"/>
      <c r="F27" s="31" t="e">
        <v>#REF!</v>
      </c>
      <c r="G27" s="14" t="e">
        <v>#REF!</v>
      </c>
      <c r="H27" s="11">
        <v>72756.407</v>
      </c>
      <c r="I27" s="11">
        <v>59560.895000000004</v>
      </c>
      <c r="J27" s="20">
        <v>10280.223</v>
      </c>
      <c r="K27" s="20">
        <v>2915.289</v>
      </c>
      <c r="L27" s="24" t="e">
        <v>#REF!</v>
      </c>
      <c r="M27" s="14" t="e">
        <v>#REF!</v>
      </c>
    </row>
    <row r="28" spans="1:13" ht="15.75" outlineLevel="1">
      <c r="A28" s="59"/>
      <c r="B28" s="59"/>
      <c r="C28" s="59"/>
      <c r="D28" s="59"/>
      <c r="E28" s="5" t="s">
        <v>21</v>
      </c>
      <c r="F28" s="33" t="e">
        <v>#REF!</v>
      </c>
      <c r="G28" s="2" t="e">
        <v>#REF!</v>
      </c>
      <c r="H28" s="12">
        <v>72756.407</v>
      </c>
      <c r="I28" s="25">
        <v>59560.895000000004</v>
      </c>
      <c r="J28" s="25">
        <v>10280.223</v>
      </c>
      <c r="K28" s="25">
        <v>2915.289</v>
      </c>
      <c r="L28" s="30" t="e">
        <v>#REF!</v>
      </c>
      <c r="M28" s="2" t="e">
        <v>#REF!</v>
      </c>
    </row>
    <row r="29" spans="1:13" ht="15.75">
      <c r="A29" s="71" t="s">
        <v>31</v>
      </c>
      <c r="B29" s="71"/>
      <c r="C29" s="71"/>
      <c r="D29" s="71"/>
      <c r="E29" s="71"/>
      <c r="F29" s="32" t="e">
        <v>#REF!</v>
      </c>
      <c r="G29" s="13" t="e">
        <v>#REF!</v>
      </c>
      <c r="H29" s="10">
        <v>128748.551</v>
      </c>
      <c r="I29" s="18">
        <v>105420.883</v>
      </c>
      <c r="J29" s="19">
        <v>18740.967</v>
      </c>
      <c r="K29" s="19">
        <v>4586.701</v>
      </c>
      <c r="L29" s="23" t="e">
        <v>#REF!</v>
      </c>
      <c r="M29" s="13" t="e">
        <v>#REF!</v>
      </c>
    </row>
    <row r="30" spans="1:13" ht="15.75" outlineLevel="1">
      <c r="A30" s="62" t="s">
        <v>32</v>
      </c>
      <c r="B30" s="62"/>
      <c r="C30" s="62"/>
      <c r="D30" s="62"/>
      <c r="E30" s="15"/>
      <c r="F30" s="31" t="e">
        <v>#REF!</v>
      </c>
      <c r="G30" s="14" t="e">
        <v>#REF!</v>
      </c>
      <c r="H30" s="11">
        <v>78468.848</v>
      </c>
      <c r="I30" s="8">
        <v>59022.181</v>
      </c>
      <c r="J30" s="20">
        <v>15410.967</v>
      </c>
      <c r="K30" s="20">
        <v>4035.7</v>
      </c>
      <c r="L30" s="24" t="e">
        <v>#REF!</v>
      </c>
      <c r="M30" s="14" t="e">
        <v>#REF!</v>
      </c>
    </row>
    <row r="31" spans="1:13" ht="15.75" outlineLevel="1">
      <c r="A31" s="67"/>
      <c r="B31" s="68"/>
      <c r="C31" s="68"/>
      <c r="D31" s="69"/>
      <c r="E31" s="16" t="s">
        <v>33</v>
      </c>
      <c r="F31" s="105" t="e">
        <v>#REF!</v>
      </c>
      <c r="G31" s="103" t="e">
        <v>#REF!</v>
      </c>
      <c r="H31" s="12">
        <v>76689.25899999999</v>
      </c>
      <c r="I31" s="26">
        <v>57242.592</v>
      </c>
      <c r="J31" s="60">
        <v>15410.967</v>
      </c>
      <c r="K31" s="60">
        <v>4035.7</v>
      </c>
      <c r="L31" s="107" t="e">
        <v>#REF!</v>
      </c>
      <c r="M31" s="103" t="e">
        <v>#REF!</v>
      </c>
    </row>
    <row r="32" spans="1:13" ht="15.75" outlineLevel="1">
      <c r="A32" s="63"/>
      <c r="B32" s="64"/>
      <c r="C32" s="64"/>
      <c r="D32" s="65"/>
      <c r="E32" s="17" t="s">
        <v>34</v>
      </c>
      <c r="F32" s="106"/>
      <c r="G32" s="104"/>
      <c r="H32" s="12">
        <v>1779.5890000000002</v>
      </c>
      <c r="I32" s="26">
        <v>1779.5890000000002</v>
      </c>
      <c r="J32" s="61"/>
      <c r="K32" s="61"/>
      <c r="L32" s="108"/>
      <c r="M32" s="104"/>
    </row>
    <row r="33" spans="1:13" ht="15.75" outlineLevel="1">
      <c r="A33" s="62" t="s">
        <v>35</v>
      </c>
      <c r="B33" s="62"/>
      <c r="C33" s="62"/>
      <c r="D33" s="62"/>
      <c r="E33" s="15"/>
      <c r="F33" s="24" t="e">
        <v>#REF!</v>
      </c>
      <c r="G33" s="14" t="e">
        <v>#REF!</v>
      </c>
      <c r="H33" s="11">
        <v>50279.703</v>
      </c>
      <c r="I33" s="8">
        <v>46398.702000000005</v>
      </c>
      <c r="J33" s="20">
        <v>3330</v>
      </c>
      <c r="K33" s="20">
        <v>551.001</v>
      </c>
      <c r="L33" s="24" t="e">
        <v>#REF!</v>
      </c>
      <c r="M33" s="14" t="e">
        <v>#REF!</v>
      </c>
    </row>
    <row r="34" spans="1:13" ht="15.75" outlineLevel="1">
      <c r="A34" s="63"/>
      <c r="B34" s="64"/>
      <c r="C34" s="64"/>
      <c r="D34" s="65"/>
      <c r="E34" s="49" t="s">
        <v>36</v>
      </c>
      <c r="F34" s="25" t="e">
        <v>#REF!</v>
      </c>
      <c r="G34" s="12" t="e">
        <v>#REF!</v>
      </c>
      <c r="H34" s="12">
        <v>50279.703</v>
      </c>
      <c r="I34" s="25">
        <v>46398.702000000005</v>
      </c>
      <c r="J34" s="25">
        <v>3330</v>
      </c>
      <c r="K34" s="25">
        <v>551.001</v>
      </c>
      <c r="L34" s="51" t="e">
        <v>#REF!</v>
      </c>
      <c r="M34" s="2" t="e">
        <v>#REF!</v>
      </c>
    </row>
    <row r="35" spans="1:13" s="37" customFormat="1" ht="15.75">
      <c r="A35" s="66" t="s">
        <v>51</v>
      </c>
      <c r="B35" s="66"/>
      <c r="C35" s="66"/>
      <c r="D35" s="66"/>
      <c r="E35" s="66"/>
      <c r="F35" s="10" t="e">
        <v>#REF!</v>
      </c>
      <c r="G35" s="10" t="e">
        <v>#REF!</v>
      </c>
      <c r="H35" s="10">
        <v>411624.773</v>
      </c>
      <c r="I35" s="10">
        <v>309796.419</v>
      </c>
      <c r="J35" s="10">
        <v>60616.473</v>
      </c>
      <c r="K35" s="10">
        <v>41211.881</v>
      </c>
      <c r="L35" s="52" t="e">
        <v>#REF!</v>
      </c>
      <c r="M35" s="13" t="e">
        <v>#REF!</v>
      </c>
    </row>
    <row r="36" spans="1:13" ht="15.75">
      <c r="A36" s="58" t="s">
        <v>52</v>
      </c>
      <c r="B36" s="58"/>
      <c r="C36" s="58"/>
      <c r="D36" s="58"/>
      <c r="E36" s="58"/>
      <c r="F36" s="11" t="e">
        <v>#REF!</v>
      </c>
      <c r="G36" s="11" t="e">
        <v>#REF!</v>
      </c>
      <c r="H36" s="11">
        <v>411624.773</v>
      </c>
      <c r="I36" s="11">
        <v>309796.419</v>
      </c>
      <c r="J36" s="11">
        <v>60616.473</v>
      </c>
      <c r="K36" s="11">
        <v>41211.881</v>
      </c>
      <c r="L36" s="53" t="e">
        <v>#REF!</v>
      </c>
      <c r="M36" s="14" t="e">
        <v>#REF!</v>
      </c>
    </row>
    <row r="37" spans="1:13" ht="15.75">
      <c r="A37" s="59"/>
      <c r="B37" s="59"/>
      <c r="C37" s="59"/>
      <c r="D37" s="59"/>
      <c r="E37" s="5" t="s">
        <v>53</v>
      </c>
      <c r="F37" s="25" t="e">
        <v>#REF!</v>
      </c>
      <c r="G37" s="12" t="e">
        <v>#REF!</v>
      </c>
      <c r="H37" s="12">
        <v>411624.773</v>
      </c>
      <c r="I37" s="12">
        <v>309796.419</v>
      </c>
      <c r="J37" s="12">
        <v>60616.473</v>
      </c>
      <c r="K37" s="12">
        <v>41211.881</v>
      </c>
      <c r="L37" s="51" t="e">
        <v>#REF!</v>
      </c>
      <c r="M37" s="2" t="e">
        <v>#REF!</v>
      </c>
    </row>
    <row r="38" spans="1:11" ht="15.75">
      <c r="A38" s="66" t="s">
        <v>55</v>
      </c>
      <c r="B38" s="66"/>
      <c r="C38" s="66"/>
      <c r="D38" s="66"/>
      <c r="E38" s="66"/>
      <c r="F38" s="10">
        <v>0</v>
      </c>
      <c r="G38" s="10">
        <v>0</v>
      </c>
      <c r="H38" s="10">
        <v>41541.844</v>
      </c>
      <c r="I38" s="10">
        <v>28622.679</v>
      </c>
      <c r="J38" s="10">
        <v>11039.76</v>
      </c>
      <c r="K38" s="10">
        <v>1879.4050000000002</v>
      </c>
    </row>
    <row r="39" spans="1:11" ht="15.75">
      <c r="A39" s="58" t="s">
        <v>56</v>
      </c>
      <c r="B39" s="58"/>
      <c r="C39" s="58"/>
      <c r="D39" s="58"/>
      <c r="E39" s="58"/>
      <c r="F39" s="50">
        <v>0</v>
      </c>
      <c r="G39" s="50">
        <v>0</v>
      </c>
      <c r="H39" s="50">
        <v>41541.844</v>
      </c>
      <c r="I39" s="50">
        <v>28622.679</v>
      </c>
      <c r="J39" s="50">
        <v>11039.76</v>
      </c>
      <c r="K39" s="50">
        <v>1879.4050000000002</v>
      </c>
    </row>
    <row r="40" spans="1:12" ht="15.75">
      <c r="A40" s="59"/>
      <c r="B40" s="59"/>
      <c r="C40" s="59"/>
      <c r="D40" s="59"/>
      <c r="E40" s="5" t="s">
        <v>57</v>
      </c>
      <c r="F40" s="50"/>
      <c r="G40" s="50"/>
      <c r="H40" s="50">
        <v>41541.844</v>
      </c>
      <c r="I40" s="50">
        <v>28622.679</v>
      </c>
      <c r="J40" s="50">
        <v>11039.76</v>
      </c>
      <c r="K40" s="50">
        <v>1879.4050000000002</v>
      </c>
      <c r="L40">
        <v>0</v>
      </c>
    </row>
    <row r="41" spans="1:11" ht="15.75">
      <c r="A41" s="66" t="s">
        <v>59</v>
      </c>
      <c r="B41" s="66"/>
      <c r="C41" s="66"/>
      <c r="D41" s="66"/>
      <c r="E41" s="66"/>
      <c r="F41" s="54">
        <v>0</v>
      </c>
      <c r="G41" s="54">
        <v>0</v>
      </c>
      <c r="H41" s="54">
        <v>376493.17100000003</v>
      </c>
      <c r="I41" s="54">
        <v>345813.41000000003</v>
      </c>
      <c r="J41" s="54">
        <v>15702.012999999999</v>
      </c>
      <c r="K41" s="54">
        <v>14977.748</v>
      </c>
    </row>
    <row r="42" spans="1:11" ht="15.75">
      <c r="A42" s="62" t="s">
        <v>61</v>
      </c>
      <c r="B42" s="62"/>
      <c r="C42" s="62"/>
      <c r="D42" s="62"/>
      <c r="E42" s="112"/>
      <c r="F42" s="55"/>
      <c r="G42" s="55"/>
      <c r="H42" s="55">
        <v>376493.17100000003</v>
      </c>
      <c r="I42" s="55">
        <v>345813.41000000003</v>
      </c>
      <c r="J42" s="55">
        <v>15702.012999999999</v>
      </c>
      <c r="K42" s="55">
        <v>14977.748</v>
      </c>
    </row>
    <row r="43" spans="1:11" ht="15.75">
      <c r="A43" s="102"/>
      <c r="B43" s="102"/>
      <c r="C43" s="102"/>
      <c r="D43" s="102"/>
      <c r="E43" s="49" t="s">
        <v>59</v>
      </c>
      <c r="F43" s="50"/>
      <c r="G43" s="50"/>
      <c r="H43" s="50">
        <v>321924.364</v>
      </c>
      <c r="I43" s="50">
        <v>294730.65</v>
      </c>
      <c r="J43" s="113">
        <v>14788.913999999999</v>
      </c>
      <c r="K43" s="113">
        <v>12404.8</v>
      </c>
    </row>
    <row r="44" spans="1:11" ht="15.75">
      <c r="A44" s="102"/>
      <c r="B44" s="102"/>
      <c r="C44" s="102"/>
      <c r="D44" s="102"/>
      <c r="E44" s="49" t="s">
        <v>60</v>
      </c>
      <c r="F44" s="50"/>
      <c r="G44" s="50"/>
      <c r="H44" s="50">
        <v>2408.556</v>
      </c>
      <c r="I44" s="50">
        <v>2408.556</v>
      </c>
      <c r="J44" s="113"/>
      <c r="K44" s="113"/>
    </row>
    <row r="45" spans="1:11" ht="15.75">
      <c r="A45" s="97" t="s">
        <v>61</v>
      </c>
      <c r="B45" s="98"/>
      <c r="C45" s="98"/>
      <c r="D45" s="99"/>
      <c r="E45" s="49" t="s">
        <v>62</v>
      </c>
      <c r="F45" s="50"/>
      <c r="G45" s="50"/>
      <c r="H45" s="50">
        <v>32991.667</v>
      </c>
      <c r="I45" s="50">
        <v>30364.667</v>
      </c>
      <c r="J45" s="50">
        <v>560</v>
      </c>
      <c r="K45" s="50">
        <v>2067</v>
      </c>
    </row>
    <row r="46" spans="1:11" ht="15.75">
      <c r="A46" s="97" t="s">
        <v>61</v>
      </c>
      <c r="B46" s="98"/>
      <c r="C46" s="98"/>
      <c r="D46" s="99"/>
      <c r="E46" s="49" t="s">
        <v>63</v>
      </c>
      <c r="F46" s="50"/>
      <c r="G46" s="50"/>
      <c r="H46" s="50">
        <v>10476.619</v>
      </c>
      <c r="I46" s="50">
        <v>10266.699</v>
      </c>
      <c r="J46" s="50">
        <v>184.92</v>
      </c>
      <c r="K46" s="50">
        <v>25</v>
      </c>
    </row>
    <row r="47" spans="1:11" ht="15.75">
      <c r="A47" s="97" t="s">
        <v>61</v>
      </c>
      <c r="B47" s="98"/>
      <c r="C47" s="98"/>
      <c r="D47" s="99"/>
      <c r="E47" s="49" t="s">
        <v>64</v>
      </c>
      <c r="F47" s="50"/>
      <c r="G47" s="50"/>
      <c r="H47" s="50">
        <v>8691.965</v>
      </c>
      <c r="I47" s="50">
        <v>8042.838</v>
      </c>
      <c r="J47" s="50">
        <v>168.179</v>
      </c>
      <c r="K47" s="50">
        <v>480.948</v>
      </c>
    </row>
    <row r="48" spans="1:11" ht="15.75">
      <c r="A48" s="66" t="s">
        <v>65</v>
      </c>
      <c r="B48" s="66"/>
      <c r="C48" s="66"/>
      <c r="D48" s="66"/>
      <c r="E48" s="66"/>
      <c r="F48" s="54">
        <v>0</v>
      </c>
      <c r="G48" s="54">
        <v>0</v>
      </c>
      <c r="H48" s="54">
        <v>22274.632</v>
      </c>
      <c r="I48" s="54">
        <v>14351.923</v>
      </c>
      <c r="J48" s="54">
        <v>7777</v>
      </c>
      <c r="K48" s="54">
        <v>145.709</v>
      </c>
    </row>
    <row r="49" spans="1:11" ht="15.75">
      <c r="A49" s="58" t="s">
        <v>66</v>
      </c>
      <c r="B49" s="58"/>
      <c r="C49" s="58"/>
      <c r="D49" s="58"/>
      <c r="E49" s="58"/>
      <c r="F49" s="55">
        <v>0</v>
      </c>
      <c r="G49" s="55">
        <v>0</v>
      </c>
      <c r="H49" s="55">
        <v>22274.632</v>
      </c>
      <c r="I49" s="55">
        <v>14351.923</v>
      </c>
      <c r="J49" s="55">
        <v>7777</v>
      </c>
      <c r="K49" s="55">
        <v>145.709</v>
      </c>
    </row>
    <row r="50" spans="1:11" ht="15.75">
      <c r="A50" s="59"/>
      <c r="B50" s="59"/>
      <c r="C50" s="59"/>
      <c r="D50" s="59"/>
      <c r="E50" s="5" t="s">
        <v>67</v>
      </c>
      <c r="F50" s="50"/>
      <c r="G50" s="50"/>
      <c r="H50" s="50">
        <v>22274.632</v>
      </c>
      <c r="I50" s="50">
        <v>14351.923</v>
      </c>
      <c r="J50" s="50">
        <v>7777</v>
      </c>
      <c r="K50" s="50">
        <v>145.709</v>
      </c>
    </row>
    <row r="51" spans="1:11" ht="15.75">
      <c r="A51" s="66" t="s">
        <v>68</v>
      </c>
      <c r="B51" s="66"/>
      <c r="C51" s="66"/>
      <c r="D51" s="66"/>
      <c r="E51" s="66"/>
      <c r="F51" s="54">
        <v>0</v>
      </c>
      <c r="G51" s="54">
        <v>0</v>
      </c>
      <c r="H51" s="54">
        <v>12236.344000000001</v>
      </c>
      <c r="I51" s="54">
        <v>12100.344000000001</v>
      </c>
      <c r="J51" s="54">
        <v>123</v>
      </c>
      <c r="K51" s="54">
        <v>13</v>
      </c>
    </row>
    <row r="52" spans="1:11" ht="15.75">
      <c r="A52" s="58" t="s">
        <v>72</v>
      </c>
      <c r="B52" s="58"/>
      <c r="C52" s="58"/>
      <c r="D52" s="58"/>
      <c r="E52" s="58"/>
      <c r="F52" s="50">
        <v>0</v>
      </c>
      <c r="G52" s="50">
        <v>0</v>
      </c>
      <c r="H52" s="50">
        <v>12236.344000000001</v>
      </c>
      <c r="I52" s="50">
        <v>12100.344000000001</v>
      </c>
      <c r="J52" s="50">
        <v>123</v>
      </c>
      <c r="K52" s="50">
        <v>13</v>
      </c>
    </row>
    <row r="53" spans="1:11" ht="15.75">
      <c r="A53" s="59"/>
      <c r="B53" s="59"/>
      <c r="C53" s="59"/>
      <c r="D53" s="59"/>
      <c r="E53" s="5" t="s">
        <v>69</v>
      </c>
      <c r="F53" s="50"/>
      <c r="G53" s="50"/>
      <c r="H53" s="50">
        <v>12236.344000000001</v>
      </c>
      <c r="I53" s="50">
        <v>12100.344000000001</v>
      </c>
      <c r="J53" s="50">
        <v>123</v>
      </c>
      <c r="K53" s="50">
        <v>13</v>
      </c>
    </row>
    <row r="54" spans="1:11" ht="15.75">
      <c r="A54" s="66" t="s">
        <v>70</v>
      </c>
      <c r="B54" s="66"/>
      <c r="C54" s="66"/>
      <c r="D54" s="66"/>
      <c r="E54" s="66"/>
      <c r="F54" s="54">
        <v>0</v>
      </c>
      <c r="G54" s="54">
        <v>0</v>
      </c>
      <c r="H54" s="54">
        <v>23437.246000000003</v>
      </c>
      <c r="I54" s="54">
        <v>17204.531000000003</v>
      </c>
      <c r="J54" s="54">
        <v>5671.715</v>
      </c>
      <c r="K54" s="54">
        <v>561</v>
      </c>
    </row>
    <row r="55" spans="1:11" ht="15.75">
      <c r="A55" s="58" t="s">
        <v>73</v>
      </c>
      <c r="B55" s="58"/>
      <c r="C55" s="58"/>
      <c r="D55" s="58"/>
      <c r="E55" s="58"/>
      <c r="F55" s="11">
        <v>0</v>
      </c>
      <c r="G55" s="11">
        <v>0</v>
      </c>
      <c r="H55" s="11">
        <v>23437.246000000003</v>
      </c>
      <c r="I55" s="11">
        <v>17204.531000000003</v>
      </c>
      <c r="J55" s="11">
        <v>5671.715</v>
      </c>
      <c r="K55" s="11">
        <v>561</v>
      </c>
    </row>
    <row r="56" spans="1:11" ht="15.75">
      <c r="A56" s="59"/>
      <c r="B56" s="59"/>
      <c r="C56" s="59"/>
      <c r="D56" s="59"/>
      <c r="E56" s="5" t="s">
        <v>71</v>
      </c>
      <c r="F56" s="50"/>
      <c r="G56" s="50"/>
      <c r="H56" s="50">
        <v>23437.246000000003</v>
      </c>
      <c r="I56" s="50">
        <v>17204.531000000003</v>
      </c>
      <c r="J56" s="50">
        <v>5671.715</v>
      </c>
      <c r="K56" s="50">
        <v>561</v>
      </c>
    </row>
  </sheetData>
  <sheetProtection/>
  <mergeCells count="76">
    <mergeCell ref="A55:E55"/>
    <mergeCell ref="A56:D56"/>
    <mergeCell ref="A49:E49"/>
    <mergeCell ref="A50:D50"/>
    <mergeCell ref="A51:E51"/>
    <mergeCell ref="A52:E52"/>
    <mergeCell ref="A53:D53"/>
    <mergeCell ref="A54:E54"/>
    <mergeCell ref="J43:J44"/>
    <mergeCell ref="K43:K44"/>
    <mergeCell ref="A45:D45"/>
    <mergeCell ref="A46:D46"/>
    <mergeCell ref="A47:D47"/>
    <mergeCell ref="A48:E48"/>
    <mergeCell ref="A40:D40"/>
    <mergeCell ref="A41:E41"/>
    <mergeCell ref="A42:E42"/>
    <mergeCell ref="A43:D44"/>
    <mergeCell ref="A34:D34"/>
    <mergeCell ref="A35:E35"/>
    <mergeCell ref="A36:E36"/>
    <mergeCell ref="A37:D37"/>
    <mergeCell ref="A38:E38"/>
    <mergeCell ref="A39:E39"/>
    <mergeCell ref="G31:G32"/>
    <mergeCell ref="J31:J32"/>
    <mergeCell ref="K31:K32"/>
    <mergeCell ref="L31:L32"/>
    <mergeCell ref="M31:M32"/>
    <mergeCell ref="A33:D33"/>
    <mergeCell ref="F31:F32"/>
    <mergeCell ref="A27:E27"/>
    <mergeCell ref="A28:D28"/>
    <mergeCell ref="A29:E29"/>
    <mergeCell ref="A30:D30"/>
    <mergeCell ref="A31:D32"/>
    <mergeCell ref="G23:G25"/>
    <mergeCell ref="J23:J25"/>
    <mergeCell ref="K23:K25"/>
    <mergeCell ref="L23:L25"/>
    <mergeCell ref="M23:M25"/>
    <mergeCell ref="A26:E26"/>
    <mergeCell ref="M20:M21"/>
    <mergeCell ref="A22:E22"/>
    <mergeCell ref="A23:D25"/>
    <mergeCell ref="F23:F25"/>
    <mergeCell ref="F20:F21"/>
    <mergeCell ref="G20:G21"/>
    <mergeCell ref="J20:J21"/>
    <mergeCell ref="K20:K21"/>
    <mergeCell ref="L20:L21"/>
    <mergeCell ref="A20:D21"/>
    <mergeCell ref="A14:E14"/>
    <mergeCell ref="A15:D15"/>
    <mergeCell ref="A16:E16"/>
    <mergeCell ref="A17:E17"/>
    <mergeCell ref="A18:D18"/>
    <mergeCell ref="A19:E19"/>
    <mergeCell ref="A8:E8"/>
    <mergeCell ref="A9:E9"/>
    <mergeCell ref="A10:D10"/>
    <mergeCell ref="A11:E11"/>
    <mergeCell ref="A12:D12"/>
    <mergeCell ref="A13:E13"/>
    <mergeCell ref="H4:H6"/>
    <mergeCell ref="I4:I5"/>
    <mergeCell ref="J4:K4"/>
    <mergeCell ref="L4:L6"/>
    <mergeCell ref="M4:M6"/>
    <mergeCell ref="A7:E7"/>
    <mergeCell ref="F4:F6"/>
    <mergeCell ref="G4:G6"/>
    <mergeCell ref="A3:D6"/>
    <mergeCell ref="E3:E6"/>
    <mergeCell ref="F3:G3"/>
    <mergeCell ref="H3:M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movchan</dc:creator>
  <cp:keywords/>
  <dc:description/>
  <cp:lastModifiedBy>user</cp:lastModifiedBy>
  <cp:lastPrinted>2023-02-06T05:51:30Z</cp:lastPrinted>
  <dcterms:created xsi:type="dcterms:W3CDTF">2005-07-20T06:21:53Z</dcterms:created>
  <dcterms:modified xsi:type="dcterms:W3CDTF">2024-01-24T11:56:25Z</dcterms:modified>
  <cp:category/>
  <cp:version/>
  <cp:contentType/>
  <cp:contentStatus/>
</cp:coreProperties>
</file>